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FIRMA\AKCE\A PLUS\10_2025 - MŠ PODLÉŠKOVÁ - HŘIŠTĚ\DPS\"/>
    </mc:Choice>
  </mc:AlternateContent>
  <xr:revisionPtr revIDLastSave="0" documentId="13_ncr:1_{28C5EBDC-903A-4482-92AB-165EF71514F3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Rekapitulace stavby" sheetId="1" r:id="rId1"/>
    <sheet name="01 - VEDLEJŠÍ A OSTATNÍ N..." sheetId="2" r:id="rId2"/>
    <sheet name="02 - BOURACÍ PRÁCE" sheetId="3" r:id="rId3"/>
    <sheet name="03 - STAVEBNÍ PRÁCE" sheetId="4" r:id="rId4"/>
  </sheets>
  <definedNames>
    <definedName name="_xlnm._FilterDatabase" localSheetId="1" hidden="1">'01 - VEDLEJŠÍ A OSTATNÍ N...'!$C$119:$K$127</definedName>
    <definedName name="_xlnm._FilterDatabase" localSheetId="2" hidden="1">'02 - BOURACÍ PRÁCE'!$C$120:$K$205</definedName>
    <definedName name="_xlnm._FilterDatabase" localSheetId="3" hidden="1">'03 - STAVEBNÍ PRÁCE'!$C$130:$K$350</definedName>
    <definedName name="_xlnm.Print_Titles" localSheetId="1">'01 - VEDLEJŠÍ A OSTATNÍ N...'!$119:$119</definedName>
    <definedName name="_xlnm.Print_Titles" localSheetId="2">'02 - BOURACÍ PRÁCE'!$120:$120</definedName>
    <definedName name="_xlnm.Print_Titles" localSheetId="3">'03 - STAVEBNÍ PRÁCE'!$130:$130</definedName>
    <definedName name="_xlnm.Print_Titles" localSheetId="0">'Rekapitulace stavby'!$92:$92</definedName>
    <definedName name="_xlnm.Print_Area" localSheetId="1">'01 - VEDLEJŠÍ A OSTATNÍ N...'!$C$82:$J$101,'01 - VEDLEJŠÍ A OSTATNÍ N...'!$C$107:$K$127</definedName>
    <definedName name="_xlnm.Print_Area" localSheetId="2">'02 - BOURACÍ PRÁCE'!$C$82:$J$102,'02 - BOURACÍ PRÁCE'!$C$108:$K$205</definedName>
    <definedName name="_xlnm.Print_Area" localSheetId="3">'03 - STAVEBNÍ PRÁCE'!$C$82:$J$112,'03 - STAVEBNÍ PRÁCE'!$C$118:$K$350</definedName>
    <definedName name="_xlnm.Print_Area" localSheetId="0">'Rekapitulace stavby'!$D$4:$AO$76,'Rekapitulace stavby'!$C$82:$AQ$98</definedName>
  </definedNames>
  <calcPr calcId="18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350" i="4"/>
  <c r="BH350" i="4"/>
  <c r="BG350" i="4"/>
  <c r="BF350" i="4"/>
  <c r="T350" i="4"/>
  <c r="R350" i="4"/>
  <c r="P350" i="4"/>
  <c r="BI349" i="4"/>
  <c r="BH349" i="4"/>
  <c r="BG349" i="4"/>
  <c r="BF349" i="4"/>
  <c r="T349" i="4"/>
  <c r="R349" i="4"/>
  <c r="P349" i="4"/>
  <c r="BI348" i="4"/>
  <c r="BH348" i="4"/>
  <c r="BG348" i="4"/>
  <c r="BF348" i="4"/>
  <c r="T348" i="4"/>
  <c r="R348" i="4"/>
  <c r="P348" i="4"/>
  <c r="BI347" i="4"/>
  <c r="BH347" i="4"/>
  <c r="BG347" i="4"/>
  <c r="BF347" i="4"/>
  <c r="T347" i="4"/>
  <c r="R347" i="4"/>
  <c r="P347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2" i="4"/>
  <c r="BH342" i="4"/>
  <c r="BG342" i="4"/>
  <c r="BF342" i="4"/>
  <c r="T342" i="4"/>
  <c r="R342" i="4"/>
  <c r="P342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2" i="4"/>
  <c r="BH332" i="4"/>
  <c r="BG332" i="4"/>
  <c r="BF332" i="4"/>
  <c r="T332" i="4"/>
  <c r="R332" i="4"/>
  <c r="P332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3" i="4"/>
  <c r="BH323" i="4"/>
  <c r="BG323" i="4"/>
  <c r="BF323" i="4"/>
  <c r="T323" i="4"/>
  <c r="R323" i="4"/>
  <c r="P323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11" i="4"/>
  <c r="BH311" i="4"/>
  <c r="BG311" i="4"/>
  <c r="BF311" i="4"/>
  <c r="T311" i="4"/>
  <c r="R311" i="4"/>
  <c r="P311" i="4"/>
  <c r="BI310" i="4"/>
  <c r="BH310" i="4"/>
  <c r="BG310" i="4"/>
  <c r="BF310" i="4"/>
  <c r="T310" i="4"/>
  <c r="R310" i="4"/>
  <c r="P310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6" i="4"/>
  <c r="BH306" i="4"/>
  <c r="BG306" i="4"/>
  <c r="BF306" i="4"/>
  <c r="T306" i="4"/>
  <c r="R306" i="4"/>
  <c r="P306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3" i="4"/>
  <c r="BH303" i="4"/>
  <c r="BG303" i="4"/>
  <c r="BF303" i="4"/>
  <c r="T303" i="4"/>
  <c r="R303" i="4"/>
  <c r="P303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1" i="4"/>
  <c r="BH271" i="4"/>
  <c r="BG271" i="4"/>
  <c r="BF271" i="4"/>
  <c r="T271" i="4"/>
  <c r="T270" i="4"/>
  <c r="R271" i="4"/>
  <c r="R270" i="4"/>
  <c r="P271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T244" i="4" s="1"/>
  <c r="R245" i="4"/>
  <c r="R244" i="4"/>
  <c r="P245" i="4"/>
  <c r="P244" i="4" s="1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2" i="4"/>
  <c r="BH232" i="4"/>
  <c r="BG232" i="4"/>
  <c r="BF232" i="4"/>
  <c r="T232" i="4"/>
  <c r="R232" i="4"/>
  <c r="P232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07" i="4"/>
  <c r="BH207" i="4"/>
  <c r="BG207" i="4"/>
  <c r="BF207" i="4"/>
  <c r="T207" i="4"/>
  <c r="R207" i="4"/>
  <c r="P207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0" i="4"/>
  <c r="BH170" i="4"/>
  <c r="BG170" i="4"/>
  <c r="BF170" i="4"/>
  <c r="T170" i="4"/>
  <c r="R170" i="4"/>
  <c r="P170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J128" i="4"/>
  <c r="J127" i="4"/>
  <c r="F127" i="4"/>
  <c r="F125" i="4"/>
  <c r="E123" i="4"/>
  <c r="J92" i="4"/>
  <c r="J91" i="4"/>
  <c r="F91" i="4"/>
  <c r="F89" i="4"/>
  <c r="E87" i="4"/>
  <c r="J18" i="4"/>
  <c r="E18" i="4"/>
  <c r="F128" i="4"/>
  <c r="J17" i="4"/>
  <c r="J12" i="4"/>
  <c r="J125" i="4"/>
  <c r="E7" i="4"/>
  <c r="E121" i="4" s="1"/>
  <c r="J37" i="3"/>
  <c r="J36" i="3"/>
  <c r="AY96" i="1"/>
  <c r="J35" i="3"/>
  <c r="AX96" i="1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J118" i="3"/>
  <c r="J117" i="3"/>
  <c r="F117" i="3"/>
  <c r="F115" i="3"/>
  <c r="E113" i="3"/>
  <c r="J92" i="3"/>
  <c r="J91" i="3"/>
  <c r="F91" i="3"/>
  <c r="F89" i="3"/>
  <c r="E87" i="3"/>
  <c r="J18" i="3"/>
  <c r="E18" i="3"/>
  <c r="F118" i="3" s="1"/>
  <c r="J17" i="3"/>
  <c r="J12" i="3"/>
  <c r="J89" i="3" s="1"/>
  <c r="E7" i="3"/>
  <c r="E111" i="3"/>
  <c r="J37" i="2"/>
  <c r="J36" i="2"/>
  <c r="AY95" i="1" s="1"/>
  <c r="J35" i="2"/>
  <c r="AX95" i="1"/>
  <c r="BI127" i="2"/>
  <c r="BH127" i="2"/>
  <c r="BG127" i="2"/>
  <c r="BF127" i="2"/>
  <c r="T127" i="2"/>
  <c r="T126" i="2" s="1"/>
  <c r="R127" i="2"/>
  <c r="R126" i="2"/>
  <c r="P127" i="2"/>
  <c r="P126" i="2" s="1"/>
  <c r="BI125" i="2"/>
  <c r="BH125" i="2"/>
  <c r="BG125" i="2"/>
  <c r="BF125" i="2"/>
  <c r="T125" i="2"/>
  <c r="T124" i="2"/>
  <c r="R125" i="2"/>
  <c r="R124" i="2" s="1"/>
  <c r="P125" i="2"/>
  <c r="P124" i="2"/>
  <c r="BI123" i="2"/>
  <c r="BH123" i="2"/>
  <c r="BG123" i="2"/>
  <c r="BF123" i="2"/>
  <c r="T123" i="2"/>
  <c r="T122" i="2" s="1"/>
  <c r="T121" i="2" s="1"/>
  <c r="T120" i="2" s="1"/>
  <c r="R123" i="2"/>
  <c r="R122" i="2" s="1"/>
  <c r="R121" i="2" s="1"/>
  <c r="R120" i="2" s="1"/>
  <c r="P123" i="2"/>
  <c r="P122" i="2" s="1"/>
  <c r="P121" i="2" s="1"/>
  <c r="P120" i="2" s="1"/>
  <c r="AU95" i="1" s="1"/>
  <c r="J117" i="2"/>
  <c r="J116" i="2"/>
  <c r="F116" i="2"/>
  <c r="F114" i="2"/>
  <c r="E112" i="2"/>
  <c r="J92" i="2"/>
  <c r="J91" i="2"/>
  <c r="F91" i="2"/>
  <c r="F89" i="2"/>
  <c r="E87" i="2"/>
  <c r="J18" i="2"/>
  <c r="E18" i="2"/>
  <c r="F117" i="2" s="1"/>
  <c r="J17" i="2"/>
  <c r="J12" i="2"/>
  <c r="J114" i="2" s="1"/>
  <c r="E7" i="2"/>
  <c r="E110" i="2"/>
  <c r="L90" i="1"/>
  <c r="AM90" i="1"/>
  <c r="AM89" i="1"/>
  <c r="L89" i="1"/>
  <c r="AM87" i="1"/>
  <c r="L87" i="1"/>
  <c r="L85" i="1"/>
  <c r="L84" i="1"/>
  <c r="F36" i="2"/>
  <c r="BK127" i="2"/>
  <c r="J125" i="2"/>
  <c r="J123" i="2"/>
  <c r="J34" i="2"/>
  <c r="BK205" i="3"/>
  <c r="BK203" i="3"/>
  <c r="BK201" i="3"/>
  <c r="J193" i="3"/>
  <c r="J191" i="3"/>
  <c r="BK189" i="3"/>
  <c r="J183" i="3"/>
  <c r="J165" i="3"/>
  <c r="BK160" i="3"/>
  <c r="J155" i="3"/>
  <c r="BK143" i="3"/>
  <c r="BK134" i="3"/>
  <c r="BK204" i="3"/>
  <c r="J198" i="3"/>
  <c r="BK195" i="3"/>
  <c r="J189" i="3"/>
  <c r="J185" i="3"/>
  <c r="J173" i="3"/>
  <c r="BK165" i="3"/>
  <c r="J161" i="3"/>
  <c r="BK145" i="3"/>
  <c r="J134" i="3"/>
  <c r="J203" i="3"/>
  <c r="BK192" i="3"/>
  <c r="J186" i="3"/>
  <c r="J174" i="3"/>
  <c r="J170" i="3"/>
  <c r="BK157" i="3"/>
  <c r="BK126" i="3"/>
  <c r="BK199" i="3"/>
  <c r="J187" i="3"/>
  <c r="BK174" i="3"/>
  <c r="BK167" i="3"/>
  <c r="J159" i="3"/>
  <c r="J143" i="3"/>
  <c r="BK331" i="4"/>
  <c r="J322" i="4"/>
  <c r="J320" i="4"/>
  <c r="J312" i="4"/>
  <c r="J298" i="4"/>
  <c r="J292" i="4"/>
  <c r="J285" i="4"/>
  <c r="J275" i="4"/>
  <c r="BK266" i="4"/>
  <c r="BK251" i="4"/>
  <c r="BK243" i="4"/>
  <c r="BK238" i="4"/>
  <c r="BK224" i="4"/>
  <c r="J195" i="4"/>
  <c r="J187" i="4"/>
  <c r="BK350" i="4"/>
  <c r="J344" i="4"/>
  <c r="BK337" i="4"/>
  <c r="J333" i="4"/>
  <c r="BK327" i="4"/>
  <c r="J323" i="4"/>
  <c r="J319" i="4"/>
  <c r="J313" i="4"/>
  <c r="J306" i="4"/>
  <c r="J297" i="4"/>
  <c r="BK292" i="4"/>
  <c r="BK289" i="4"/>
  <c r="BK285" i="4"/>
  <c r="J278" i="4"/>
  <c r="J269" i="4"/>
  <c r="BK264" i="4"/>
  <c r="BK255" i="4"/>
  <c r="BK237" i="4"/>
  <c r="J216" i="4"/>
  <c r="J192" i="4"/>
  <c r="BK158" i="4"/>
  <c r="J134" i="4"/>
  <c r="BK345" i="4"/>
  <c r="J340" i="4"/>
  <c r="BK332" i="4"/>
  <c r="BK321" i="4"/>
  <c r="J316" i="4"/>
  <c r="BK307" i="4"/>
  <c r="J304" i="4"/>
  <c r="J265" i="4"/>
  <c r="BK258" i="4"/>
  <c r="J255" i="4"/>
  <c r="BK248" i="4"/>
  <c r="BK228" i="4"/>
  <c r="BK216" i="4"/>
  <c r="J199" i="4"/>
  <c r="J193" i="4"/>
  <c r="BK187" i="4"/>
  <c r="BK178" i="4"/>
  <c r="BK164" i="4"/>
  <c r="BK154" i="4"/>
  <c r="J349" i="4"/>
  <c r="J347" i="4"/>
  <c r="J342" i="4"/>
  <c r="BK336" i="4"/>
  <c r="BK333" i="4"/>
  <c r="BK329" i="4"/>
  <c r="J317" i="4"/>
  <c r="J314" i="4"/>
  <c r="BK313" i="4"/>
  <c r="BK301" i="4"/>
  <c r="BK298" i="4"/>
  <c r="J294" i="4"/>
  <c r="J289" i="4"/>
  <c r="BK278" i="4"/>
  <c r="J271" i="4"/>
  <c r="J266" i="4"/>
  <c r="J261" i="4"/>
  <c r="BK257" i="4"/>
  <c r="BK252" i="4"/>
  <c r="J243" i="4"/>
  <c r="J237" i="4"/>
  <c r="J222" i="4"/>
  <c r="J214" i="4"/>
  <c r="BK189" i="4"/>
  <c r="J178" i="4"/>
  <c r="J160" i="4"/>
  <c r="BK153" i="4"/>
  <c r="BK186" i="3"/>
  <c r="J167" i="3"/>
  <c r="J163" i="3"/>
  <c r="BK149" i="3"/>
  <c r="J138" i="3"/>
  <c r="BK124" i="3"/>
  <c r="BK191" i="3"/>
  <c r="BK184" i="3"/>
  <c r="BK171" i="3"/>
  <c r="BK159" i="3"/>
  <c r="BK132" i="3"/>
  <c r="J201" i="3"/>
  <c r="BK193" i="3"/>
  <c r="BK185" i="3"/>
  <c r="BK169" i="3"/>
  <c r="J160" i="3"/>
  <c r="BK153" i="3"/>
  <c r="J139" i="3"/>
  <c r="J330" i="4"/>
  <c r="J329" i="4"/>
  <c r="BK319" i="4"/>
  <c r="J311" i="4"/>
  <c r="J295" i="4"/>
  <c r="J288" i="4"/>
  <c r="J277" i="4"/>
  <c r="J268" i="4"/>
  <c r="BK253" i="4"/>
  <c r="BK245" i="4"/>
  <c r="BK241" i="4"/>
  <c r="BK214" i="4"/>
  <c r="BK197" i="4"/>
  <c r="J191" i="4"/>
  <c r="J153" i="4"/>
  <c r="BK347" i="4"/>
  <c r="BK339" i="4"/>
  <c r="BK334" i="4"/>
  <c r="BK328" i="4"/>
  <c r="BK324" i="4"/>
  <c r="BK320" i="4"/>
  <c r="BK311" i="4"/>
  <c r="BK305" i="4"/>
  <c r="BK294" i="4"/>
  <c r="BK291" i="4"/>
  <c r="BK288" i="4"/>
  <c r="J283" i="4"/>
  <c r="BK277" i="4"/>
  <c r="BK268" i="4"/>
  <c r="J260" i="4"/>
  <c r="J254" i="4"/>
  <c r="J232" i="4"/>
  <c r="J224" i="4"/>
  <c r="J162" i="4"/>
  <c r="J154" i="4"/>
  <c r="J350" i="4"/>
  <c r="BK344" i="4"/>
  <c r="J339" i="4"/>
  <c r="J328" i="4"/>
  <c r="BK317" i="4"/>
  <c r="BK314" i="4"/>
  <c r="BK306" i="4"/>
  <c r="J302" i="4"/>
  <c r="BK267" i="4"/>
  <c r="BK261" i="4"/>
  <c r="J252" i="4"/>
  <c r="BK242" i="4"/>
  <c r="J238" i="4"/>
  <c r="BK222" i="4"/>
  <c r="BK207" i="4"/>
  <c r="J197" i="4"/>
  <c r="BK191" i="4"/>
  <c r="BK180" i="4"/>
  <c r="J170" i="4"/>
  <c r="J161" i="4"/>
  <c r="J331" i="4"/>
  <c r="BK323" i="4"/>
  <c r="J315" i="4"/>
  <c r="J309" i="4"/>
  <c r="J300" i="4"/>
  <c r="BK297" i="4"/>
  <c r="BK295" i="4"/>
  <c r="J291" i="4"/>
  <c r="BK283" i="4"/>
  <c r="BK275" i="4"/>
  <c r="J264" i="4"/>
  <c r="BK260" i="4"/>
  <c r="BK254" i="4"/>
  <c r="J248" i="4"/>
  <c r="J241" i="4"/>
  <c r="J228" i="4"/>
  <c r="BK193" i="4"/>
  <c r="J180" i="4"/>
  <c r="BK170" i="4"/>
  <c r="J158" i="4"/>
  <c r="F37" i="2"/>
  <c r="J127" i="2"/>
  <c r="BK125" i="2"/>
  <c r="BK123" i="2"/>
  <c r="AS94" i="1"/>
  <c r="J204" i="3"/>
  <c r="J195" i="3"/>
  <c r="J194" i="3"/>
  <c r="J192" i="3"/>
  <c r="BK190" i="3"/>
  <c r="BK187" i="3"/>
  <c r="J169" i="3"/>
  <c r="BK163" i="3"/>
  <c r="J157" i="3"/>
  <c r="J149" i="3"/>
  <c r="BK141" i="3"/>
  <c r="J126" i="3"/>
  <c r="J205" i="3"/>
  <c r="J199" i="3"/>
  <c r="BK196" i="3"/>
  <c r="BK194" i="3"/>
  <c r="J188" i="3"/>
  <c r="J184" i="3"/>
  <c r="BK183" i="3"/>
  <c r="BK170" i="3"/>
  <c r="BK164" i="3"/>
  <c r="J153" i="3"/>
  <c r="BK139" i="3"/>
  <c r="J132" i="3"/>
  <c r="BK198" i="3"/>
  <c r="BK188" i="3"/>
  <c r="BK173" i="3"/>
  <c r="J164" i="3"/>
  <c r="J145" i="3"/>
  <c r="J124" i="3"/>
  <c r="J196" i="3"/>
  <c r="J190" i="3"/>
  <c r="J171" i="3"/>
  <c r="BK161" i="3"/>
  <c r="BK155" i="3"/>
  <c r="J141" i="3"/>
  <c r="BK138" i="3"/>
  <c r="J334" i="4"/>
  <c r="J326" i="4"/>
  <c r="J321" i="4"/>
  <c r="BK310" i="4"/>
  <c r="BK309" i="4"/>
  <c r="BK308" i="4"/>
  <c r="J307" i="4"/>
  <c r="BK304" i="4"/>
  <c r="J303" i="4"/>
  <c r="J301" i="4"/>
  <c r="BK300" i="4"/>
  <c r="J299" i="4"/>
  <c r="J296" i="4"/>
  <c r="BK290" i="4"/>
  <c r="J282" i="4"/>
  <c r="BK274" i="4"/>
  <c r="BK256" i="4"/>
  <c r="J249" i="4"/>
  <c r="J242" i="4"/>
  <c r="BK232" i="4"/>
  <c r="J207" i="4"/>
  <c r="BK192" i="4"/>
  <c r="BK161" i="4"/>
  <c r="BK348" i="4"/>
  <c r="BK340" i="4"/>
  <c r="J336" i="4"/>
  <c r="BK330" i="4"/>
  <c r="BK326" i="4"/>
  <c r="BK322" i="4"/>
  <c r="BK315" i="4"/>
  <c r="J308" i="4"/>
  <c r="BK303" i="4"/>
  <c r="J293" i="4"/>
  <c r="J290" i="4"/>
  <c r="J287" i="4"/>
  <c r="BK282" i="4"/>
  <c r="BK271" i="4"/>
  <c r="BK265" i="4"/>
  <c r="J256" i="4"/>
  <c r="BK249" i="4"/>
  <c r="BK225" i="4"/>
  <c r="BK199" i="4"/>
  <c r="BK160" i="4"/>
  <c r="J136" i="4"/>
  <c r="BK349" i="4"/>
  <c r="BK342" i="4"/>
  <c r="J335" i="4"/>
  <c r="J327" i="4"/>
  <c r="BK312" i="4"/>
  <c r="J305" i="4"/>
  <c r="BK269" i="4"/>
  <c r="J263" i="4"/>
  <c r="J257" i="4"/>
  <c r="J251" i="4"/>
  <c r="BK239" i="4"/>
  <c r="J225" i="4"/>
  <c r="J215" i="4"/>
  <c r="BK200" i="4"/>
  <c r="BK195" i="4"/>
  <c r="J189" i="4"/>
  <c r="BK182" i="4"/>
  <c r="J176" i="4"/>
  <c r="BK162" i="4"/>
  <c r="BK134" i="4"/>
  <c r="J348" i="4"/>
  <c r="J345" i="4"/>
  <c r="J337" i="4"/>
  <c r="BK335" i="4"/>
  <c r="J332" i="4"/>
  <c r="J324" i="4"/>
  <c r="BK316" i="4"/>
  <c r="J310" i="4"/>
  <c r="BK302" i="4"/>
  <c r="BK299" i="4"/>
  <c r="BK296" i="4"/>
  <c r="BK293" i="4"/>
  <c r="BK287" i="4"/>
  <c r="J274" i="4"/>
  <c r="J267" i="4"/>
  <c r="BK263" i="4"/>
  <c r="J258" i="4"/>
  <c r="J253" i="4"/>
  <c r="J245" i="4"/>
  <c r="J239" i="4"/>
  <c r="BK215" i="4"/>
  <c r="J200" i="4"/>
  <c r="J182" i="4"/>
  <c r="BK176" i="4"/>
  <c r="J164" i="4"/>
  <c r="BK136" i="4"/>
  <c r="P123" i="3" l="1"/>
  <c r="P168" i="3"/>
  <c r="P172" i="3"/>
  <c r="P122" i="3" s="1"/>
  <c r="P121" i="3" s="1"/>
  <c r="AU96" i="1" s="1"/>
  <c r="P197" i="3"/>
  <c r="P133" i="4"/>
  <c r="BK169" i="4"/>
  <c r="J169" i="4"/>
  <c r="J99" i="4"/>
  <c r="BK227" i="4"/>
  <c r="J227" i="4" s="1"/>
  <c r="J100" i="4" s="1"/>
  <c r="T227" i="4"/>
  <c r="R236" i="4"/>
  <c r="T247" i="4"/>
  <c r="R259" i="4"/>
  <c r="P273" i="4"/>
  <c r="P276" i="4"/>
  <c r="T318" i="4"/>
  <c r="T123" i="3"/>
  <c r="T168" i="3"/>
  <c r="BK172" i="3"/>
  <c r="J172" i="3" s="1"/>
  <c r="J100" i="3" s="1"/>
  <c r="BK197" i="3"/>
  <c r="J197" i="3"/>
  <c r="J101" i="3" s="1"/>
  <c r="BK133" i="4"/>
  <c r="J133" i="4"/>
  <c r="J98" i="4"/>
  <c r="T169" i="4"/>
  <c r="P227" i="4"/>
  <c r="T236" i="4"/>
  <c r="P247" i="4"/>
  <c r="P259" i="4"/>
  <c r="R273" i="4"/>
  <c r="R276" i="4"/>
  <c r="BK325" i="4"/>
  <c r="J325" i="4" s="1"/>
  <c r="J110" i="4" s="1"/>
  <c r="R325" i="4"/>
  <c r="T338" i="4"/>
  <c r="R123" i="3"/>
  <c r="R168" i="3"/>
  <c r="T172" i="3"/>
  <c r="T197" i="3"/>
  <c r="T133" i="4"/>
  <c r="P169" i="4"/>
  <c r="R227" i="4"/>
  <c r="P236" i="4"/>
  <c r="R247" i="4"/>
  <c r="T259" i="4"/>
  <c r="BK273" i="4"/>
  <c r="J273" i="4"/>
  <c r="J107" i="4" s="1"/>
  <c r="BK276" i="4"/>
  <c r="J276" i="4"/>
  <c r="J108" i="4"/>
  <c r="BK318" i="4"/>
  <c r="J318" i="4"/>
  <c r="J109" i="4"/>
  <c r="P318" i="4"/>
  <c r="P325" i="4"/>
  <c r="BK338" i="4"/>
  <c r="J338" i="4"/>
  <c r="J111" i="4"/>
  <c r="P338" i="4"/>
  <c r="BK123" i="3"/>
  <c r="J123" i="3"/>
  <c r="J98" i="3"/>
  <c r="BK168" i="3"/>
  <c r="J168" i="3"/>
  <c r="J99" i="3"/>
  <c r="R172" i="3"/>
  <c r="R197" i="3"/>
  <c r="R133" i="4"/>
  <c r="R169" i="4"/>
  <c r="BK236" i="4"/>
  <c r="J236" i="4" s="1"/>
  <c r="J101" i="4" s="1"/>
  <c r="BK247" i="4"/>
  <c r="J247" i="4"/>
  <c r="J103" i="4" s="1"/>
  <c r="BK259" i="4"/>
  <c r="J259" i="4"/>
  <c r="J104" i="4"/>
  <c r="T273" i="4"/>
  <c r="T276" i="4"/>
  <c r="R318" i="4"/>
  <c r="T325" i="4"/>
  <c r="R338" i="4"/>
  <c r="BK122" i="2"/>
  <c r="J122" i="2"/>
  <c r="J98" i="2"/>
  <c r="BK126" i="2"/>
  <c r="J126" i="2"/>
  <c r="J100" i="2"/>
  <c r="BK124" i="2"/>
  <c r="J124" i="2" s="1"/>
  <c r="J99" i="2" s="1"/>
  <c r="BK270" i="4"/>
  <c r="J270" i="4"/>
  <c r="J105" i="4" s="1"/>
  <c r="BK244" i="4"/>
  <c r="J244" i="4"/>
  <c r="J102" i="4"/>
  <c r="E85" i="4"/>
  <c r="J89" i="4"/>
  <c r="F92" i="4"/>
  <c r="BE153" i="4"/>
  <c r="BE160" i="4"/>
  <c r="BE161" i="4"/>
  <c r="BE189" i="4"/>
  <c r="BE191" i="4"/>
  <c r="BE193" i="4"/>
  <c r="BE195" i="4"/>
  <c r="BE197" i="4"/>
  <c r="BE200" i="4"/>
  <c r="BE222" i="4"/>
  <c r="BE224" i="4"/>
  <c r="BE228" i="4"/>
  <c r="BE237" i="4"/>
  <c r="BE238" i="4"/>
  <c r="BE241" i="4"/>
  <c r="BE249" i="4"/>
  <c r="BE255" i="4"/>
  <c r="BE256" i="4"/>
  <c r="BE268" i="4"/>
  <c r="BE291" i="4"/>
  <c r="BE303" i="4"/>
  <c r="BE304" i="4"/>
  <c r="BE306" i="4"/>
  <c r="BE307" i="4"/>
  <c r="BE308" i="4"/>
  <c r="BE310" i="4"/>
  <c r="BE311" i="4"/>
  <c r="BE314" i="4"/>
  <c r="BE321" i="4"/>
  <c r="BE322" i="4"/>
  <c r="BE326" i="4"/>
  <c r="BE327" i="4"/>
  <c r="BE329" i="4"/>
  <c r="BE345" i="4"/>
  <c r="BE348" i="4"/>
  <c r="BE207" i="4"/>
  <c r="BE232" i="4"/>
  <c r="BE243" i="4"/>
  <c r="BE253" i="4"/>
  <c r="BE265" i="4"/>
  <c r="BE271" i="4"/>
  <c r="BE275" i="4"/>
  <c r="BE277" i="4"/>
  <c r="BE278" i="4"/>
  <c r="BE282" i="4"/>
  <c r="BE283" i="4"/>
  <c r="BE285" i="4"/>
  <c r="BE289" i="4"/>
  <c r="BE290" i="4"/>
  <c r="BE294" i="4"/>
  <c r="BE296" i="4"/>
  <c r="BE298" i="4"/>
  <c r="BE300" i="4"/>
  <c r="BE302" i="4"/>
  <c r="BE309" i="4"/>
  <c r="BE312" i="4"/>
  <c r="BE313" i="4"/>
  <c r="BE315" i="4"/>
  <c r="BE319" i="4"/>
  <c r="BE323" i="4"/>
  <c r="BE324" i="4"/>
  <c r="BE328" i="4"/>
  <c r="BE330" i="4"/>
  <c r="BE333" i="4"/>
  <c r="BE350" i="4"/>
  <c r="BE136" i="4"/>
  <c r="BE162" i="4"/>
  <c r="BE164" i="4"/>
  <c r="BE176" i="4"/>
  <c r="BE180" i="4"/>
  <c r="BE182" i="4"/>
  <c r="BE187" i="4"/>
  <c r="BE192" i="4"/>
  <c r="BE214" i="4"/>
  <c r="BE215" i="4"/>
  <c r="BE242" i="4"/>
  <c r="BE245" i="4"/>
  <c r="BE251" i="4"/>
  <c r="BE252" i="4"/>
  <c r="BE257" i="4"/>
  <c r="BE260" i="4"/>
  <c r="BE261" i="4"/>
  <c r="BE266" i="4"/>
  <c r="BE267" i="4"/>
  <c r="BE274" i="4"/>
  <c r="BE295" i="4"/>
  <c r="BE297" i="4"/>
  <c r="BE299" i="4"/>
  <c r="BE316" i="4"/>
  <c r="BE317" i="4"/>
  <c r="BE331" i="4"/>
  <c r="BE335" i="4"/>
  <c r="BE344" i="4"/>
  <c r="BE347" i="4"/>
  <c r="BE349" i="4"/>
  <c r="BE134" i="4"/>
  <c r="BE154" i="4"/>
  <c r="BE158" i="4"/>
  <c r="BE170" i="4"/>
  <c r="BE178" i="4"/>
  <c r="BE199" i="4"/>
  <c r="BE216" i="4"/>
  <c r="BE225" i="4"/>
  <c r="BE239" i="4"/>
  <c r="BE248" i="4"/>
  <c r="BE254" i="4"/>
  <c r="BE258" i="4"/>
  <c r="BE263" i="4"/>
  <c r="BE264" i="4"/>
  <c r="BE269" i="4"/>
  <c r="BE287" i="4"/>
  <c r="BE288" i="4"/>
  <c r="BE292" i="4"/>
  <c r="BE293" i="4"/>
  <c r="BE301" i="4"/>
  <c r="BE305" i="4"/>
  <c r="BE320" i="4"/>
  <c r="BE332" i="4"/>
  <c r="BE334" i="4"/>
  <c r="BE336" i="4"/>
  <c r="BE337" i="4"/>
  <c r="BE339" i="4"/>
  <c r="BE340" i="4"/>
  <c r="BE342" i="4"/>
  <c r="F92" i="3"/>
  <c r="BE124" i="3"/>
  <c r="BE126" i="3"/>
  <c r="BE143" i="3"/>
  <c r="BE163" i="3"/>
  <c r="BE171" i="3"/>
  <c r="BE173" i="3"/>
  <c r="BE183" i="3"/>
  <c r="BE184" i="3"/>
  <c r="BE188" i="3"/>
  <c r="BE190" i="3"/>
  <c r="BE191" i="3"/>
  <c r="BE193" i="3"/>
  <c r="BE198" i="3"/>
  <c r="BE199" i="3"/>
  <c r="BE201" i="3"/>
  <c r="BE204" i="3"/>
  <c r="BE205" i="3"/>
  <c r="E85" i="3"/>
  <c r="J115" i="3"/>
  <c r="BE134" i="3"/>
  <c r="BE139" i="3"/>
  <c r="BE141" i="3"/>
  <c r="BE149" i="3"/>
  <c r="BE153" i="3"/>
  <c r="BE164" i="3"/>
  <c r="BE165" i="3"/>
  <c r="BE170" i="3"/>
  <c r="BE174" i="3"/>
  <c r="BE186" i="3"/>
  <c r="BE189" i="3"/>
  <c r="BE194" i="3"/>
  <c r="BE196" i="3"/>
  <c r="BE203" i="3"/>
  <c r="BE132" i="3"/>
  <c r="BE155" i="3"/>
  <c r="BE157" i="3"/>
  <c r="BE159" i="3"/>
  <c r="BE160" i="3"/>
  <c r="BE187" i="3"/>
  <c r="BE192" i="3"/>
  <c r="BE138" i="3"/>
  <c r="BE145" i="3"/>
  <c r="BE161" i="3"/>
  <c r="BE167" i="3"/>
  <c r="BE169" i="3"/>
  <c r="BE185" i="3"/>
  <c r="BE195" i="3"/>
  <c r="E85" i="2"/>
  <c r="J89" i="2"/>
  <c r="F92" i="2"/>
  <c r="BE123" i="2"/>
  <c r="BE125" i="2"/>
  <c r="BE127" i="2"/>
  <c r="AW95" i="1"/>
  <c r="BC95" i="1"/>
  <c r="BD95" i="1"/>
  <c r="F34" i="2"/>
  <c r="BA95" i="1" s="1"/>
  <c r="F36" i="3"/>
  <c r="BC96" i="1"/>
  <c r="J34" i="4"/>
  <c r="AW97" i="1" s="1"/>
  <c r="F34" i="4"/>
  <c r="BA97" i="1"/>
  <c r="F35" i="2"/>
  <c r="BB95" i="1" s="1"/>
  <c r="F34" i="3"/>
  <c r="BA96" i="1"/>
  <c r="F37" i="3"/>
  <c r="BD96" i="1" s="1"/>
  <c r="F36" i="4"/>
  <c r="BC97" i="1"/>
  <c r="J34" i="3"/>
  <c r="AW96" i="1" s="1"/>
  <c r="F35" i="4"/>
  <c r="BB97" i="1"/>
  <c r="F35" i="3"/>
  <c r="BB96" i="1"/>
  <c r="F37" i="4"/>
  <c r="BD97" i="1"/>
  <c r="BK122" i="3" l="1"/>
  <c r="BK121" i="3" s="1"/>
  <c r="J121" i="3" s="1"/>
  <c r="J30" i="3" s="1"/>
  <c r="P132" i="4"/>
  <c r="T272" i="4"/>
  <c r="R132" i="4"/>
  <c r="T132" i="4"/>
  <c r="T131" i="4"/>
  <c r="R272" i="4"/>
  <c r="P272" i="4"/>
  <c r="R122" i="3"/>
  <c r="R121" i="3"/>
  <c r="T122" i="3"/>
  <c r="T121" i="3"/>
  <c r="BK121" i="2"/>
  <c r="J121" i="2"/>
  <c r="J97" i="2"/>
  <c r="BK272" i="4"/>
  <c r="J272" i="4" s="1"/>
  <c r="J106" i="4" s="1"/>
  <c r="BK132" i="4"/>
  <c r="J132" i="4"/>
  <c r="J97" i="4" s="1"/>
  <c r="AG96" i="1"/>
  <c r="J96" i="3"/>
  <c r="J122" i="3"/>
  <c r="J97" i="3" s="1"/>
  <c r="J33" i="3"/>
  <c r="AV96" i="1" s="1"/>
  <c r="AT96" i="1" s="1"/>
  <c r="AN96" i="1" s="1"/>
  <c r="BB94" i="1"/>
  <c r="W31" i="1" s="1"/>
  <c r="J33" i="2"/>
  <c r="AV95" i="1" s="1"/>
  <c r="AT95" i="1" s="1"/>
  <c r="BD94" i="1"/>
  <c r="W33" i="1"/>
  <c r="F33" i="4"/>
  <c r="AZ97" i="1" s="1"/>
  <c r="F33" i="3"/>
  <c r="AZ96" i="1"/>
  <c r="BA94" i="1"/>
  <c r="W30" i="1" s="1"/>
  <c r="F33" i="2"/>
  <c r="AZ95" i="1"/>
  <c r="BC94" i="1"/>
  <c r="W32" i="1" s="1"/>
  <c r="J33" i="4"/>
  <c r="AV97" i="1"/>
  <c r="AT97" i="1"/>
  <c r="R131" i="4" l="1"/>
  <c r="P131" i="4"/>
  <c r="AU97" i="1"/>
  <c r="BK131" i="4"/>
  <c r="J131" i="4" s="1"/>
  <c r="J96" i="4" s="1"/>
  <c r="BK120" i="2"/>
  <c r="J120" i="2"/>
  <c r="J96" i="2" s="1"/>
  <c r="J39" i="3"/>
  <c r="AU94" i="1"/>
  <c r="AY94" i="1"/>
  <c r="AW94" i="1"/>
  <c r="AK30" i="1"/>
  <c r="AZ94" i="1"/>
  <c r="W29" i="1"/>
  <c r="AX94" i="1"/>
  <c r="J30" i="2" l="1"/>
  <c r="AG95" i="1" s="1"/>
  <c r="J30" i="4"/>
  <c r="AG97" i="1"/>
  <c r="AV94" i="1"/>
  <c r="AK29" i="1" s="1"/>
  <c r="J39" i="4" l="1"/>
  <c r="J39" i="2"/>
  <c r="AN95" i="1"/>
  <c r="AN97" i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<sst xmlns="http://schemas.openxmlformats.org/spreadsheetml/2006/main" count="4241" uniqueCount="895">
  <si>
    <t>Export Komplet</t>
  </si>
  <si>
    <t/>
  </si>
  <si>
    <t>2.0</t>
  </si>
  <si>
    <t>ZAMOK</t>
  </si>
  <si>
    <t>False</t>
  </si>
  <si>
    <t>{69cf6533-0cbb-4b9c-be5d-43812a5930e7}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</si>
  <si>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</si>
  <si>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</si>
  <si>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</si>
  <si>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</si>
  <si>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</si>
  <si>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</si>
  <si>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</si>
  <si>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</si>
  <si>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10_2025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</si>
  <si>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</si>
  <si>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</si>
  <si>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PODLÉŠKOVÁ - REKONSTRUKCE VENKOVNÍHO HŘIŠTĚ</t>
  </si>
  <si>
    <t>KSO:</t>
  </si>
  <si>
    <t>CC-CZ:</t>
  </si>
  <si>
    <t>Místo:</t>
  </si>
  <si>
    <t>Podléšková 3087/26, 106 00, Praha 10</t>
  </si>
  <si>
    <t>Datum:</t>
  </si>
  <si>
    <t>24. 10. 2025</t>
  </si>
  <si>
    <t>Zadavatel:</t>
  </si>
  <si>
    <t>IČ:</t>
  </si>
  <si>
    <t>MČ Praha 10</t>
  </si>
  <si>
    <t>DIČ:</t>
  </si>
  <si>
    <t>Uchazeč:</t>
  </si>
  <si>
    <t>Vyplň údaj</t>
  </si>
  <si>
    <t>Projektant:</t>
  </si>
  <si>
    <t>A plus spol. s r.o.</t>
  </si>
  <si>
    <t>True</t>
  </si>
  <si>
    <t>Zpracovatel:</t>
  </si>
  <si>
    <t>Vladimír Mrázek</t>
  </si>
  <si>
    <t>Poznámka:</t>
  </si>
  <si>
    <t>Soupis prací je sestaven s využitím položek Cenové soustavy ÚRS (cenová úroveň 2025/II).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ÚRS._x000D__x000D_
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</si>
  <si>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</si>
  <si>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</si>
  <si>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</si>
  <si>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</si>
  <si>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</si>
  <si>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</si>
  <si>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</si>
  <si>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</si>
  <si>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</si>
  <si>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</si>
  <si>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</si>
  <si>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</si>
  <si>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</si>
  <si>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</si>
  <si>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</si>
  <si>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</si>
  <si>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</si>
  <si>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</si>
  <si>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</si>
  <si>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</si>
  <si>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</si>
  <si>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</si>
  <si>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</si>
  <si>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</si>
  <si>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</si>
  <si>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</si>
  <si>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</si>
  <si>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</si>
  <si>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</si>
  <si>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</si>
  <si>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</si>
  <si>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</si>
  <si>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</si>
  <si>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</si>
  <si>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</si>
  <si>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</si>
  <si>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</si>
  <si>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</si>
  <si>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</si>
  <si>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</si>
  <si>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</si>
  <si>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</si>
  <si>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</si>
  <si>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</si>
  <si>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</si>
  <si>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</si>
  <si>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VEDLEJŠÍ A OSTATNÍ NÁKLADY</t>
  </si>
  <si>
    <t>STA</t>
  </si>
  <si>
    <t>1</t>
  </si>
  <si>
    <t>{aade67f4-6df5-4c06-909e-1eb796aca04e}</t>
  </si>
  <si>
    <t>2</t>
  </si>
  <si>
    <t>02</t>
  </si>
  <si>
    <t>BOURACÍ PRÁCE</t>
  </si>
  <si>
    <t>{aac7f773-0197-4bbe-844a-ef79914ca24f}</t>
  </si>
  <si>
    <t>03</t>
  </si>
  <si>
    <t>STAVEBNÍ PRÁCE</t>
  </si>
  <si>
    <t>{f2e82c12-6fef-451d-a0aa-4d455fc2f7d6}</t>
  </si>
  <si>
    <t>KRYCÍ LIST SOUPISU PRACÍ</t>
  </si>
  <si>
    <t>Objekt:</t>
  </si>
  <si>
    <t>01 -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</si>
  <si>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</si>
  <si>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</si>
  <si>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</si>
  <si>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</si>
  <si>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</si>
  <si>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</si>
  <si>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</si>
  <si>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</si>
  <si>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</si>
  <si>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</si>
  <si>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</si>
  <si>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</si>
  <si>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</si>
  <si>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</si>
  <si>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</si>
  <si>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</si>
  <si>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</si>
  <si>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</si>
  <si>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</si>
  <si>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</si>
  <si>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</si>
  <si>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</si>
  <si>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</si>
  <si>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</si>
  <si>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</si>
  <si>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</si>
  <si>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</si>
  <si>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</si>
  <si>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</si>
  <si>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01329401</t>
  </si>
  <si>
    <t xml:space="preserve">Dílenská dokumentace </t>
  </si>
  <si>
    <t>kpl</t>
  </si>
  <si>
    <t>1024</t>
  </si>
  <si>
    <t>-560744620</t>
  </si>
  <si>
    <t>VRN3</t>
  </si>
  <si>
    <t>Zařízení staveniště</t>
  </si>
  <si>
    <t>030001000</t>
  </si>
  <si>
    <t>-977819077</t>
  </si>
  <si>
    <t>VRN9</t>
  </si>
  <si>
    <t>Ostatní náklady</t>
  </si>
  <si>
    <t>3</t>
  </si>
  <si>
    <t>09100301</t>
  </si>
  <si>
    <t>Náklady na vzorky</t>
  </si>
  <si>
    <t>682630045</t>
  </si>
  <si>
    <t>02 - BOURACÍ PRÁCE</t>
  </si>
  <si>
    <t>HSV - Práce a dodávky HSV</t>
  </si>
  <si>
    <t xml:space="preserve">    1 - Zemní práce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</si>
  <si>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</si>
  <si>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</si>
  <si>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</si>
  <si>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</si>
  <si>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</si>
  <si>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</si>
  <si>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</si>
  <si>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</si>
  <si>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m2</t>
  </si>
  <si>
    <t>CS ÚRS 2025 02</t>
  </si>
  <si>
    <t>4</t>
  </si>
  <si>
    <t>-793329536</t>
  </si>
  <si>
    <t>VV</t>
  </si>
  <si>
    <t>+1,5*8,0</t>
  </si>
  <si>
    <t>111301111</t>
  </si>
  <si>
    <t>Sejmutí drnu tl do 100 mm s přemístěním do 50 m nebo naložením na dopravní prostředek</t>
  </si>
  <si>
    <t>-1070951535</t>
  </si>
  <si>
    <t>+4,0*2,0</t>
  </si>
  <si>
    <t>+0,8*(16,0+8,0+10,5)</t>
  </si>
  <si>
    <t>+1,5*2,0+2,0*1,2</t>
  </si>
  <si>
    <t>+15,0</t>
  </si>
  <si>
    <t>Součet</t>
  </si>
  <si>
    <t>113106121</t>
  </si>
  <si>
    <t>Rozebrání dlažeb z betonových nebo kamenných dlaždic komunikací pro pěší ručně</t>
  </si>
  <si>
    <t>-1042884111</t>
  </si>
  <si>
    <t>"okap chodník"+0,5*(5,0+15,0+1,5)</t>
  </si>
  <si>
    <t>113106123</t>
  </si>
  <si>
    <t>Rozebrání dlažeb ze zámkových dlaždic komunikací pro pěší ručně</t>
  </si>
  <si>
    <t>-1181899012</t>
  </si>
  <si>
    <t>"sonda S3"+1,0*17,0</t>
  </si>
  <si>
    <t>"u pískoviště"+0,7*10,0</t>
  </si>
  <si>
    <t>113107142</t>
  </si>
  <si>
    <t>Odstranění krytu živičného tl přes 50 do 100 mm ručně</t>
  </si>
  <si>
    <t>-1466638880</t>
  </si>
  <si>
    <t>6</t>
  </si>
  <si>
    <t>113107211</t>
  </si>
  <si>
    <t>Odstranění podkladu z kameniva těženého tl do 100 mm strojně pl přes 200 m2</t>
  </si>
  <si>
    <t>848707246</t>
  </si>
  <si>
    <t>"sonda S1"+300,0-17,0</t>
  </si>
  <si>
    <t>7</t>
  </si>
  <si>
    <t>113107224</t>
  </si>
  <si>
    <t>Odstranění podkladu z kameniva drceného tl přes 300 do 400 mm strojně pl přes 200 m2</t>
  </si>
  <si>
    <t>2141430016</t>
  </si>
  <si>
    <t>8</t>
  </si>
  <si>
    <t>113107312</t>
  </si>
  <si>
    <t>Odstranění podkladu z kameniva těženého tl přes 100 do 200 mm strojně pl do 50 m2</t>
  </si>
  <si>
    <t>247849015</t>
  </si>
  <si>
    <t>9</t>
  </si>
  <si>
    <t>113107313</t>
  </si>
  <si>
    <t>Odstranění podkladu z kameniva těženého tl přes 200 do 300 mm strojně pl do 50 m2</t>
  </si>
  <si>
    <t>63355289</t>
  </si>
  <si>
    <t>10</t>
  </si>
  <si>
    <t>113107322</t>
  </si>
  <si>
    <t>Odstranění podkladu z kameniva drceného tl přes 100 do 200 mm strojně pl do 50 m2</t>
  </si>
  <si>
    <t>-1724716447</t>
  </si>
  <si>
    <t>11</t>
  </si>
  <si>
    <t>1131074</t>
  </si>
  <si>
    <t>Odstranění podkladu z kameniva drceného strojně - boule</t>
  </si>
  <si>
    <t>-1826119653</t>
  </si>
  <si>
    <t>"boule"+5,0*1,5+6,0*2,0+0,5*17,0+1,5*22,0</t>
  </si>
  <si>
    <t>122111101</t>
  </si>
  <si>
    <t>Odkopávky a prokopávky v hornině třídy těžitelnosti I, skupiny 1 a 2 ručně</t>
  </si>
  <si>
    <t>m3</t>
  </si>
  <si>
    <t>-656378441</t>
  </si>
  <si>
    <t>+15,0*0,9</t>
  </si>
  <si>
    <t>13</t>
  </si>
  <si>
    <t>132251102</t>
  </si>
  <si>
    <t>Hloubení rýh nezapažených š do 800 mm v hornině třídy těžitelnosti I skupiny 3 objem do 50 m3 strojně</t>
  </si>
  <si>
    <t>-100886049</t>
  </si>
  <si>
    <t>"dmt kanalizace"+0,8*0,5*(20,0+5,0)</t>
  </si>
  <si>
    <t>14</t>
  </si>
  <si>
    <t>162251101</t>
  </si>
  <si>
    <t>Vodorovné přemístění do 20 m výkopku/sypaniny z horniny třídy těžitelnosti I skupiny 1 až 3</t>
  </si>
  <si>
    <t>1284234399</t>
  </si>
  <si>
    <t>15</t>
  </si>
  <si>
    <t>162751117</t>
  </si>
  <si>
    <t>Vodorovné přemístění přes 9 000 do 10000 m výkopku/sypaniny z horniny třídy těžitelnosti I skupiny 1 až 3</t>
  </si>
  <si>
    <t>1036671362</t>
  </si>
  <si>
    <t>16</t>
  </si>
  <si>
    <t>162751119</t>
  </si>
  <si>
    <t>Příplatek k vodorovnému přemístění výkopku/sypaniny z horniny třídy těžitelnosti I skupiny 1 až 3 ZKD 1000 m přes 10000 m</t>
  </si>
  <si>
    <t>-1158235760</t>
  </si>
  <si>
    <t>P</t>
  </si>
  <si>
    <t>Poznámka k položce:_x000D_
+20 km - indexováno v jednotkové ceně</t>
  </si>
  <si>
    <t>17</t>
  </si>
  <si>
    <t>167151101</t>
  </si>
  <si>
    <t>Nakládání výkopku z hornin třídy těžitelnosti I skupiny 1 až 3 do 100 m3</t>
  </si>
  <si>
    <t>-2131440863</t>
  </si>
  <si>
    <t>18</t>
  </si>
  <si>
    <t>171251201</t>
  </si>
  <si>
    <t>Uložení sypaniny na skládky nebo meziskládky</t>
  </si>
  <si>
    <t>500158919</t>
  </si>
  <si>
    <t>19</t>
  </si>
  <si>
    <t>171201231</t>
  </si>
  <si>
    <t>Poplatek za uložení zeminy a kamení na recyklační skládce (skládkovné) kód odpadu 17 05 04</t>
  </si>
  <si>
    <t>t</t>
  </si>
  <si>
    <t>-1234177562</t>
  </si>
  <si>
    <t>+13,5*1,8</t>
  </si>
  <si>
    <t>20</t>
  </si>
  <si>
    <t>174151101</t>
  </si>
  <si>
    <t>Zásyp jam, šachet rýh nebo kolem objektů sypaninou se zhutněním</t>
  </si>
  <si>
    <t>-1836098291</t>
  </si>
  <si>
    <t>Vedení trubní dálková a přípojná</t>
  </si>
  <si>
    <t>830311811</t>
  </si>
  <si>
    <t>Bourání stávajícího kameninového potrubí DN do 150</t>
  </si>
  <si>
    <t>m</t>
  </si>
  <si>
    <t>-1129509361</t>
  </si>
  <si>
    <t>22</t>
  </si>
  <si>
    <t>871275811</t>
  </si>
  <si>
    <t>Bourání stávajícího potrubí z PVC nebo PP DN do 150</t>
  </si>
  <si>
    <t>269622216</t>
  </si>
  <si>
    <t>23</t>
  </si>
  <si>
    <t>87127582</t>
  </si>
  <si>
    <t>Vybourání stávající vpusti</t>
  </si>
  <si>
    <t>kus</t>
  </si>
  <si>
    <t>935836434</t>
  </si>
  <si>
    <t>Ostatní konstrukce a práce, bourání</t>
  </si>
  <si>
    <t>24</t>
  </si>
  <si>
    <t>919735112</t>
  </si>
  <si>
    <t>Řezání stávajícího živičného krytu hl přes 50 do 100 mm</t>
  </si>
  <si>
    <t>1020572379</t>
  </si>
  <si>
    <t>25</t>
  </si>
  <si>
    <t>961044111</t>
  </si>
  <si>
    <t>Bourání základů z betonu prostého</t>
  </si>
  <si>
    <t>1511630578</t>
  </si>
  <si>
    <t>"odstaňované prvky - odhad"</t>
  </si>
  <si>
    <t>"kolotoč"+1,0</t>
  </si>
  <si>
    <t>"domeček"+1,0</t>
  </si>
  <si>
    <t>"trampolína"+0,3*3</t>
  </si>
  <si>
    <t>"houpadlo"+0,3*2</t>
  </si>
  <si>
    <t>"pohyblivý chodník"+1,5</t>
  </si>
  <si>
    <t>"ostatní"+2,0</t>
  </si>
  <si>
    <t>26</t>
  </si>
  <si>
    <t>978001</t>
  </si>
  <si>
    <t xml:space="preserve">Vybourání zídky </t>
  </si>
  <si>
    <t>1592737319</t>
  </si>
  <si>
    <t>27</t>
  </si>
  <si>
    <t>978002</t>
  </si>
  <si>
    <t>Vybourání kruhové dřevěné lavice s ocel. konstrukcí</t>
  </si>
  <si>
    <t>414269801</t>
  </si>
  <si>
    <t>28</t>
  </si>
  <si>
    <t>978003</t>
  </si>
  <si>
    <t>Vybourání vstupního schodu</t>
  </si>
  <si>
    <t>-108304008</t>
  </si>
  <si>
    <t>29</t>
  </si>
  <si>
    <t>978004</t>
  </si>
  <si>
    <t>Vybourání dřevěného sloupu</t>
  </si>
  <si>
    <t>-659346739</t>
  </si>
  <si>
    <t>30</t>
  </si>
  <si>
    <t>978005</t>
  </si>
  <si>
    <t>Vybourání kotevních systémů pro plachty</t>
  </si>
  <si>
    <t>929742565</t>
  </si>
  <si>
    <t>31</t>
  </si>
  <si>
    <t>978006</t>
  </si>
  <si>
    <t>Vybourání sedáku stáv zídek - dřevoplast</t>
  </si>
  <si>
    <t>-1059089957</t>
  </si>
  <si>
    <t>32</t>
  </si>
  <si>
    <t>979002</t>
  </si>
  <si>
    <t>Odstranění umělého povrchu - pryžová vrstva (EPDM)</t>
  </si>
  <si>
    <t>-1423383612</t>
  </si>
  <si>
    <t>33</t>
  </si>
  <si>
    <t>9891001</t>
  </si>
  <si>
    <t>Demontáž a uložení herních prvků - kolotoč</t>
  </si>
  <si>
    <t>-976505241</t>
  </si>
  <si>
    <t>34</t>
  </si>
  <si>
    <t>9891002</t>
  </si>
  <si>
    <t>Demontáž a uložení herních prvků - domeček</t>
  </si>
  <si>
    <t>-170296171</t>
  </si>
  <si>
    <t>35</t>
  </si>
  <si>
    <t>9891003</t>
  </si>
  <si>
    <t>Demontáž a uložení herních prvků - pohyblivý chodník</t>
  </si>
  <si>
    <t>256917887</t>
  </si>
  <si>
    <t>36</t>
  </si>
  <si>
    <t>9891004</t>
  </si>
  <si>
    <t>Demontáž a uložení herních prvků - trampolína</t>
  </si>
  <si>
    <t>1129386139</t>
  </si>
  <si>
    <t>37</t>
  </si>
  <si>
    <t>9891005</t>
  </si>
  <si>
    <t>Demontáž a uložení herních prvků - houpadlo</t>
  </si>
  <si>
    <t>1633036040</t>
  </si>
  <si>
    <t>38</t>
  </si>
  <si>
    <t>9891006</t>
  </si>
  <si>
    <t>Demontáž a uložení herních prvků - komunikační sloupek</t>
  </si>
  <si>
    <t>936907012</t>
  </si>
  <si>
    <t>39</t>
  </si>
  <si>
    <t>9891007</t>
  </si>
  <si>
    <t>Demontáž a uložení mlžítka</t>
  </si>
  <si>
    <t>-400581766</t>
  </si>
  <si>
    <t>997</t>
  </si>
  <si>
    <t>Doprava suti a vybouraných hmot</t>
  </si>
  <si>
    <t>40</t>
  </si>
  <si>
    <t>997013501</t>
  </si>
  <si>
    <t>Odvoz suti a vybouraných hmot na skládku nebo meziskládku do 1 km se složením</t>
  </si>
  <si>
    <t>1521852702</t>
  </si>
  <si>
    <t>41</t>
  </si>
  <si>
    <t>997013509</t>
  </si>
  <si>
    <t>Příplatek k odvozu suti a vybouraných hmot na skládku ZKD 1 km přes 1 km</t>
  </si>
  <si>
    <t>-1709983537</t>
  </si>
  <si>
    <t>Poznámka k položce:_x000D_
+30 km - indexováno v jednotkové ceně</t>
  </si>
  <si>
    <t>42</t>
  </si>
  <si>
    <t>997013631</t>
  </si>
  <si>
    <t>Poplatek za uložení na skládce (skládkovné) stavebního odpadu směsného kód odpadu 17 09 04</t>
  </si>
  <si>
    <t>1525287710</t>
  </si>
  <si>
    <t>+288,776-23,0-254,955-0,66</t>
  </si>
  <si>
    <t>43</t>
  </si>
  <si>
    <t>997013861</t>
  </si>
  <si>
    <t>Poplatek za uložení stavebního odpadu na recyklační skládce (skládkovné) z prostého betonu kód odpadu 17 01 01</t>
  </si>
  <si>
    <t>311340957</t>
  </si>
  <si>
    <t>44</t>
  </si>
  <si>
    <t>997013873</t>
  </si>
  <si>
    <t>Poplatek za uložení stavebního odpadu na recyklační skládce (skládkovné) zeminy a kamení zatříděného do Katalogu odpadů pod kódem 17 05 04</t>
  </si>
  <si>
    <t>384916289</t>
  </si>
  <si>
    <t>45</t>
  </si>
  <si>
    <t>997013875</t>
  </si>
  <si>
    <t>Poplatek za uložení stavebního odpadu na recyklační skládce (skládkovné) asfaltového bez obsahu dehtu zatříděného do Katalogu odpadů pod kódem 17 03 02</t>
  </si>
  <si>
    <t>571911687</t>
  </si>
  <si>
    <t>03 - STAVEBNÍ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</si>
  <si>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</si>
  <si>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</si>
  <si>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</si>
  <si>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</si>
  <si>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8.1 - Vedení trubní dálková a přípojná - kanalizace</t>
  </si>
  <si>
    <t xml:space="preserve">    8.2 - Vedení trubní dálková a přípojná - vodovod</t>
  </si>
  <si>
    <t xml:space="preserve">    998 - Přesun hmot</t>
  </si>
  <si>
    <t>PSV - Práce a dodávky PSV</t>
  </si>
  <si>
    <t xml:space="preserve">    766 - Konstrukce truhlářské</t>
  </si>
  <si>
    <t xml:space="preserve">    790.1 - Herní plocha</t>
  </si>
  <si>
    <t xml:space="preserve">    790.2 - Herní prvky</t>
  </si>
  <si>
    <t xml:space="preserve">    790.3 - Venkovní zastínění</t>
  </si>
  <si>
    <t xml:space="preserve">    790.4 - Sadové úpravy</t>
  </si>
  <si>
    <t>131213701</t>
  </si>
  <si>
    <t>Hloubení nezapažených jam v soudržných horninách třídy těžitelnosti I skupiny 3 ručně</t>
  </si>
  <si>
    <t>1382928127</t>
  </si>
  <si>
    <t>"vsak"+2,5*1,5*1,0</t>
  </si>
  <si>
    <t>132212131</t>
  </si>
  <si>
    <t>Hloubení nezapažených rýh šířky do 800 mm v soudržných horninách třídy těžitelnosti I skupiny 3 ručně</t>
  </si>
  <si>
    <t>1186476366</t>
  </si>
  <si>
    <t>"nová kanalizace"+0,8*1,0*(12,0)+0,8*0,5*(19,0)</t>
  </si>
  <si>
    <t>Mezisoučet</t>
  </si>
  <si>
    <t>"voda"+0,6*0,2*(4,0+9,5+7,0+4,0)</t>
  </si>
  <si>
    <t>"šachty"+0,5*1,0*1,0*2</t>
  </si>
  <si>
    <t>"drenáž"+0,3*0,6*(9,0+11,0+4,0+2,5+3,5+2,0+6,5+1,5)</t>
  </si>
  <si>
    <t>"zídky"+0,4*0,5*(2,5+1,2+1,5+1,1+2,5+6,3)</t>
  </si>
  <si>
    <t>"patky"</t>
  </si>
  <si>
    <t>"miniarena"+0,4*0,4*0,35*8+0,6*0,4*0,35*4</t>
  </si>
  <si>
    <t>"koš"+0,4*0,4*0,35</t>
  </si>
  <si>
    <t>"trampolína"+0,8*0,8*0,7*3</t>
  </si>
  <si>
    <t>"Sskluzavka"+0,4*0,4*0,35*2</t>
  </si>
  <si>
    <t>"sloupy"+0,7*0,7*0,5*3</t>
  </si>
  <si>
    <t>836312130</t>
  </si>
  <si>
    <t>-555895327</t>
  </si>
  <si>
    <t>+3,75+34,391</t>
  </si>
  <si>
    <t>-11,235</t>
  </si>
  <si>
    <t>2060481081</t>
  </si>
  <si>
    <t>167111101</t>
  </si>
  <si>
    <t>Nakládání výkopku z hornin třídy těžitelnosti I skupiny 1 až 3 ručně</t>
  </si>
  <si>
    <t>-300888119</t>
  </si>
  <si>
    <t>-1800632524</t>
  </si>
  <si>
    <t>1098633210</t>
  </si>
  <si>
    <t>+26,906*1,8</t>
  </si>
  <si>
    <t>508083976</t>
  </si>
  <si>
    <t>"nová kanalizace"+0,8*0,6*(12,0)</t>
  </si>
  <si>
    <t>"drenáž"+0,3*0,3*(9,0+11,0+4,0+2,5+3,5+2,0+6,5+1,5)</t>
  </si>
  <si>
    <t>"vsak"+2,5*1,5*0,5</t>
  </si>
  <si>
    <t>Zakládání</t>
  </si>
  <si>
    <t>211531111</t>
  </si>
  <si>
    <t>Výplň odvodňovacích žeber nebo trativodů kamenivem hrubým drceným frakce 32 až 63 mm</t>
  </si>
  <si>
    <t>248309642</t>
  </si>
  <si>
    <t>"drenáž"+0,2*0,2*(9,0+11,0+4,0+2,5+3,5+2,0+6,5+1,5)</t>
  </si>
  <si>
    <t>"trampolíny"+0,25*0,77*0,77*3</t>
  </si>
  <si>
    <t>"patka koš"+0,10*0,4*0,4</t>
  </si>
  <si>
    <t>21156111</t>
  </si>
  <si>
    <t>Výplň odvodňovacích žeber nebo trativodů kamenivem hrubým drceným frakce 16 až 32 mm</t>
  </si>
  <si>
    <t>-1178410119</t>
  </si>
  <si>
    <t>211971121</t>
  </si>
  <si>
    <t>Zřízení opláštění žeber nebo trativodů geotextilií v rýze nebo zářezu sklonu přes 1:2 š do 2,5 m</t>
  </si>
  <si>
    <t>1341777160</t>
  </si>
  <si>
    <t>"drenáž"+1,1*(9,0+11,0+4,0+2,5+3,5+2,0+6,5+1,5)</t>
  </si>
  <si>
    <t>M</t>
  </si>
  <si>
    <t>69311081</t>
  </si>
  <si>
    <t>geotextilie netkaná separační, ochranná, filtrační, drenážní PES 300g/m2</t>
  </si>
  <si>
    <t>-164208480</t>
  </si>
  <si>
    <t>44*1,2 'Přepočtené koeficientem množství</t>
  </si>
  <si>
    <t>211971122</t>
  </si>
  <si>
    <t>Zřízení opláštění žeber nebo trativodů geotextilií v rýze nebo zářezu přes 1:2 š přes 2,5 m</t>
  </si>
  <si>
    <t>-1535857999</t>
  </si>
  <si>
    <t>"vsak"</t>
  </si>
  <si>
    <t>+2,5*1,5*2</t>
  </si>
  <si>
    <t>+0,5*(2*2,5+2*1,5)</t>
  </si>
  <si>
    <t>479722472</t>
  </si>
  <si>
    <t>11,5*1,2 'Přepočtené koeficientem množství</t>
  </si>
  <si>
    <t>212755214</t>
  </si>
  <si>
    <t>Trativody z drenážních trubek plastových flexibilních DN 100 mm bez lože a obsypu</t>
  </si>
  <si>
    <t>-1265749386</t>
  </si>
  <si>
    <t>+9,0+11,0+4,0+2,5+3,5+2,0+6,5+1,5</t>
  </si>
  <si>
    <t>21275522</t>
  </si>
  <si>
    <t xml:space="preserve">Revizní šachta plastová vč poklopu - DN 300 - dl cca 0,5 m - D+M </t>
  </si>
  <si>
    <t>564354293</t>
  </si>
  <si>
    <t>21275523</t>
  </si>
  <si>
    <t xml:space="preserve">Odvětrání vsaku - trubka plast DN 110 ukončená stříškou - D+M </t>
  </si>
  <si>
    <t>1960941747</t>
  </si>
  <si>
    <t>271532210</t>
  </si>
  <si>
    <t>Podsyp pod základové konstrukce se zhutněním z hrubého kameniva frakce 0 až 32 mm</t>
  </si>
  <si>
    <t>288417081</t>
  </si>
  <si>
    <t>"trampolíny"+0,06*1,6*1,6*3</t>
  </si>
  <si>
    <t>274313711</t>
  </si>
  <si>
    <t>Základové pasy z betonu tř. C 20/25</t>
  </si>
  <si>
    <t>-1269946234</t>
  </si>
  <si>
    <t>+0,4*0,55*(6,5+2,5+3,0+1,3+2,0)</t>
  </si>
  <si>
    <t>274351121</t>
  </si>
  <si>
    <t>Zřízení bednění základových pasů rovného</t>
  </si>
  <si>
    <t>1782230555</t>
  </si>
  <si>
    <t>+0,5*(6,5+2,5+3,0+1,3+2,0)</t>
  </si>
  <si>
    <t>274351122</t>
  </si>
  <si>
    <t>Odstranění bednění základových pasů rovného</t>
  </si>
  <si>
    <t>-642790371</t>
  </si>
  <si>
    <t>275313711</t>
  </si>
  <si>
    <t>Základové patky z betonu tř. C 20/25</t>
  </si>
  <si>
    <t>CS ÚRS 2023 02</t>
  </si>
  <si>
    <t>-1409681605</t>
  </si>
  <si>
    <t>"A - MINIARÉNA"+0,4*0,4*0,8*8+0,6*0,4*0,8*4</t>
  </si>
  <si>
    <t>"C - TRAMPOLÍNY"+(0,24*1,6*1,6-0,24*0,9*0,9)*3</t>
  </si>
  <si>
    <t>"D - HERNÍ KOŠ"+0,4*0,4*0,8</t>
  </si>
  <si>
    <t>"E - SKLUZAVKA"+0,4*0,4*0,8*2</t>
  </si>
  <si>
    <t>"ZASTÍNĚNÍ"+0,7*0,7*0,9*3</t>
  </si>
  <si>
    <t>275351121</t>
  </si>
  <si>
    <t>Zřízení bednění základových patek</t>
  </si>
  <si>
    <t>1900027914</t>
  </si>
  <si>
    <t>"A - MINIARÉNA"+1,6*0,5*8+2,0*0,5*4</t>
  </si>
  <si>
    <t>"C - TRAMPOLÍNY"+(0,24*4*1,6+0,24*4*0,9)*3</t>
  </si>
  <si>
    <t>"D - HERNÍ KOŠ"+4*0,4*0,5</t>
  </si>
  <si>
    <t>"E - SKLUZAVKA"+4*0,4*0,5*2</t>
  </si>
  <si>
    <t>"ZASTÍNĚNÍ"+4*0,7*0,5*3</t>
  </si>
  <si>
    <t>275351122</t>
  </si>
  <si>
    <t>Odstranění bednění základových patek</t>
  </si>
  <si>
    <t>101128803</t>
  </si>
  <si>
    <t>27535002</t>
  </si>
  <si>
    <t>Bednění základových patek ztracené - drenážní prostup - D+M</t>
  </si>
  <si>
    <t>1414465003</t>
  </si>
  <si>
    <t>2753901</t>
  </si>
  <si>
    <t>Betonová modelace terénu z betonu tř. C 20/25</t>
  </si>
  <si>
    <t>1700656803</t>
  </si>
  <si>
    <t>+0,3*0,3*11,0</t>
  </si>
  <si>
    <t>+0,6*0,5*11,0+0,5*2,0*2,5</t>
  </si>
  <si>
    <t>+0,8*0,5*9,0</t>
  </si>
  <si>
    <t>+0,2*5,0*3,0</t>
  </si>
  <si>
    <t>27435221</t>
  </si>
  <si>
    <t>Zřízení bednění základových konstr - oblouk - r přes 4 m</t>
  </si>
  <si>
    <t>1638238445</t>
  </si>
  <si>
    <t>+0,5*12,0</t>
  </si>
  <si>
    <t>274352242</t>
  </si>
  <si>
    <t>Odstranění bednění základových konstr - oblouk - r přes 4 m</t>
  </si>
  <si>
    <t>-1608905921</t>
  </si>
  <si>
    <t>27911314</t>
  </si>
  <si>
    <t>Základová zeď tl 150 mm z tvárnic ztraceného bednění včetně výplně z betonu tř. C 20/25 a výztuže</t>
  </si>
  <si>
    <t>-233854427</t>
  </si>
  <si>
    <t>+0,75*(6,5+2,5+3,0+1,3+2,0)</t>
  </si>
  <si>
    <t>Vodorovné konstrukce</t>
  </si>
  <si>
    <t>45157311</t>
  </si>
  <si>
    <t>Lože a obsyp potrubí otevřený výkop z písku</t>
  </si>
  <si>
    <t>728851288</t>
  </si>
  <si>
    <t>"nová kanalizace"+0,8*0,4*(31,0)</t>
  </si>
  <si>
    <t>69311310</t>
  </si>
  <si>
    <t>pás varovný plný do výkopu š 330mm</t>
  </si>
  <si>
    <t>1358370873</t>
  </si>
  <si>
    <t>"nová kanalizace"+31,0</t>
  </si>
  <si>
    <t>"voda"+4,0+9,5+7,0+4,0</t>
  </si>
  <si>
    <t>Komunikace pozemní</t>
  </si>
  <si>
    <t>56420101</t>
  </si>
  <si>
    <t>Podklad nebo podsyp ze štěrkopísku ŠP plochy do 100 m2 tl 30 mm</t>
  </si>
  <si>
    <t>-851779675</t>
  </si>
  <si>
    <t>56473201</t>
  </si>
  <si>
    <t>Položení geotextilie</t>
  </si>
  <si>
    <t>1101571085</t>
  </si>
  <si>
    <t>-1809585050</t>
  </si>
  <si>
    <t>315*1,2 'Přepočtené koeficientem množství</t>
  </si>
  <si>
    <t>564750114</t>
  </si>
  <si>
    <t>Podklad z kameniva hrubého drceného vel. 0-32 mm plochy přes 100 m2 tl 180 mm</t>
  </si>
  <si>
    <t>811341093</t>
  </si>
  <si>
    <t>56477111</t>
  </si>
  <si>
    <t>Podklad z kameniva hrubého drceného vel. 32-64 mm plochy přes 100 m2 tl 255 mm</t>
  </si>
  <si>
    <t>379966244</t>
  </si>
  <si>
    <t>564901</t>
  </si>
  <si>
    <t>Doplnění asfaltového krytu vč podkladního souvrství</t>
  </si>
  <si>
    <t>918732232</t>
  </si>
  <si>
    <t>Úpravy povrchů, podlahy a osazování výplní</t>
  </si>
  <si>
    <t>6221301</t>
  </si>
  <si>
    <t>Sanace povrchu parapetu - odstranění stáv vrstev, vyspravení</t>
  </si>
  <si>
    <t>2103768082</t>
  </si>
  <si>
    <t>+0,35*(5,0+15,0)</t>
  </si>
  <si>
    <t>8.1</t>
  </si>
  <si>
    <t>Vedení trubní dálková a přípojná - kanalizace</t>
  </si>
  <si>
    <t>871313120</t>
  </si>
  <si>
    <t>Montáž kanalizačního potrubí hladkého plnostěnného SN 4 z PVC-U DN 160</t>
  </si>
  <si>
    <t>1258189070</t>
  </si>
  <si>
    <t>28611131</t>
  </si>
  <si>
    <t>trubka kanalizační PVC DN 160x1000mm SN4</t>
  </si>
  <si>
    <t>-1652519567</t>
  </si>
  <si>
    <t>31*1,03 'Přepočtené koeficientem množství</t>
  </si>
  <si>
    <t>837355121</t>
  </si>
  <si>
    <t>Výsek a montáž kameninové odbočné tvarovky DN 200</t>
  </si>
  <si>
    <t>735239501</t>
  </si>
  <si>
    <t>59711543</t>
  </si>
  <si>
    <t>odbočka kameninová glazovaná jednoduchá šikmá DN 200/150 pryžové těsnění (spojovací systém F/F) dl 500mm</t>
  </si>
  <si>
    <t>262573678</t>
  </si>
  <si>
    <t>28611528</t>
  </si>
  <si>
    <t>přechod kanalizační KG kamenina-plast DN 160</t>
  </si>
  <si>
    <t>602972273</t>
  </si>
  <si>
    <t>8713191</t>
  </si>
  <si>
    <t xml:space="preserve">Revizní šachta plastová vč poklopu - DN 600 - dl cca 1,2 m - D+M </t>
  </si>
  <si>
    <t>-1864130796</t>
  </si>
  <si>
    <t>46</t>
  </si>
  <si>
    <t>8713192</t>
  </si>
  <si>
    <t>Liniový žlab - typ V100, vč roštu A15 - D+M vč betonového lože a všech systémových detailů</t>
  </si>
  <si>
    <t>-1104313226</t>
  </si>
  <si>
    <t>47</t>
  </si>
  <si>
    <t>8713193</t>
  </si>
  <si>
    <t>Liniový žlab - typ V200, vč roštu B125 - D+M vč betonového lože a všech systémových detailů</t>
  </si>
  <si>
    <t>-614980960</t>
  </si>
  <si>
    <t>48</t>
  </si>
  <si>
    <t>8713199</t>
  </si>
  <si>
    <t xml:space="preserve">Napojení liniových žlabů </t>
  </si>
  <si>
    <t>7236185</t>
  </si>
  <si>
    <t>49</t>
  </si>
  <si>
    <t>721290112</t>
  </si>
  <si>
    <t>Zkouška těsnosti potrubí kanalizace vodou DN 150/DN 200</t>
  </si>
  <si>
    <t>378585769</t>
  </si>
  <si>
    <t>8.2</t>
  </si>
  <si>
    <t>Vedení trubní dálková a přípojná - vodovod</t>
  </si>
  <si>
    <t>50</t>
  </si>
  <si>
    <t>871161211</t>
  </si>
  <si>
    <t>Montáž potrubí z PE100 RC SDR 11 otevřený výkop svařovaných elektrotvarovkou d 32 x 3,0 mm</t>
  </si>
  <si>
    <t>-1392932501</t>
  </si>
  <si>
    <t>51</t>
  </si>
  <si>
    <t>28613500</t>
  </si>
  <si>
    <t>potrubí vodovodní dvouvrstvé PE100 RC SDR11 32x3,0mm</t>
  </si>
  <si>
    <t>625853103</t>
  </si>
  <si>
    <t>23*1,015 'Přepočtené koeficientem množství</t>
  </si>
  <si>
    <t>52</t>
  </si>
  <si>
    <t>87121</t>
  </si>
  <si>
    <t>Šachta vodovodní plastová - rozbočovací - vč vystrojení - D+M vč všech systémových detailů</t>
  </si>
  <si>
    <t>-492370475</t>
  </si>
  <si>
    <t>53</t>
  </si>
  <si>
    <t>87122</t>
  </si>
  <si>
    <t>Šachta vodovodní plastová - vypouštěcí - vč vystrojení - D+M vč všech systémových detailů</t>
  </si>
  <si>
    <t>169943956</t>
  </si>
  <si>
    <t>54</t>
  </si>
  <si>
    <t>87123</t>
  </si>
  <si>
    <t>Chránička Kopoflex DN 50  - D+M</t>
  </si>
  <si>
    <t>1990252035</t>
  </si>
  <si>
    <t>55</t>
  </si>
  <si>
    <t>87124</t>
  </si>
  <si>
    <t>Osazení stávajícího mlžítka v nové poloze</t>
  </si>
  <si>
    <t>1995480847</t>
  </si>
  <si>
    <t>56</t>
  </si>
  <si>
    <t>87129</t>
  </si>
  <si>
    <t>Napojení na stávající vodovod</t>
  </si>
  <si>
    <t>-533824982</t>
  </si>
  <si>
    <t>57</t>
  </si>
  <si>
    <t>722290234</t>
  </si>
  <si>
    <t>Proplach a dezinfekce vodovodního potrubí DN do 80</t>
  </si>
  <si>
    <t>527469831</t>
  </si>
  <si>
    <t>58</t>
  </si>
  <si>
    <t>722290246</t>
  </si>
  <si>
    <t>Zkouška těsnosti vodovodního potrubí plastového DN do 40</t>
  </si>
  <si>
    <t>-1166121826</t>
  </si>
  <si>
    <t>998</t>
  </si>
  <si>
    <t>Přesun hmot</t>
  </si>
  <si>
    <t>59</t>
  </si>
  <si>
    <t>99822911</t>
  </si>
  <si>
    <t xml:space="preserve">Přesun hmot </t>
  </si>
  <si>
    <t>-1354770711</t>
  </si>
  <si>
    <t>PSV</t>
  </si>
  <si>
    <t>Práce a dodávky PSV</t>
  </si>
  <si>
    <t>766</t>
  </si>
  <si>
    <t>Konstrukce truhlářské</t>
  </si>
  <si>
    <t>60</t>
  </si>
  <si>
    <t>7661001</t>
  </si>
  <si>
    <t>Exterierový parapet - sedák - 2x fošna hoblovaná 100/40 mm - D+M vč všech systémových detailů a povrchové úpravy</t>
  </si>
  <si>
    <t>-342171385</t>
  </si>
  <si>
    <t>61</t>
  </si>
  <si>
    <t>998766311</t>
  </si>
  <si>
    <t>Přesun hmot procentní pro kce truhlářské ruční v objektech v do 6 m</t>
  </si>
  <si>
    <t>%</t>
  </si>
  <si>
    <t>-1828420500</t>
  </si>
  <si>
    <t>790.1</t>
  </si>
  <si>
    <t>Herní plocha</t>
  </si>
  <si>
    <t>62</t>
  </si>
  <si>
    <t>7901001</t>
  </si>
  <si>
    <t>Bezpečný polyuretanový povrch EPDM 35 (10-11 EPDM + 24-25 SBR) - D+M vč všech systémových detailů</t>
  </si>
  <si>
    <t>-671196486</t>
  </si>
  <si>
    <t>63</t>
  </si>
  <si>
    <t>7901002</t>
  </si>
  <si>
    <t>Vytažení na svislé plochy - vrstva EPDM - D+M vč všech systémových detailů</t>
  </si>
  <si>
    <t>1423341685</t>
  </si>
  <si>
    <t>"zídky"+11,0</t>
  </si>
  <si>
    <t>"parapet"+0,35*(5,0+15,0)</t>
  </si>
  <si>
    <t>64</t>
  </si>
  <si>
    <t>7901101</t>
  </si>
  <si>
    <t>Rozměření grafických motivů na ploše</t>
  </si>
  <si>
    <t>-1683470213</t>
  </si>
  <si>
    <t>65</t>
  </si>
  <si>
    <t>7901102</t>
  </si>
  <si>
    <t>Práce na grafice a instalace grafických motivů a prvků do plochy</t>
  </si>
  <si>
    <t>-646231514</t>
  </si>
  <si>
    <t xml:space="preserve">Poznámka k položce:_x000D_
dle grafického návrhu (zahrnuje i speciální polyuretanovou hmotu pro lepení grafických motivů) </t>
  </si>
  <si>
    <t>66</t>
  </si>
  <si>
    <t>7901103</t>
  </si>
  <si>
    <t>Příplatek za pokládku povrchu na 3D valy</t>
  </si>
  <si>
    <t>-555554445</t>
  </si>
  <si>
    <t>Poznámka k položce:_x000D_
zvýšená pracnost a časová náročnost</t>
  </si>
  <si>
    <t>67</t>
  </si>
  <si>
    <t>7901104</t>
  </si>
  <si>
    <t>Grafika z celoprobarveného EPDM - A1-01A-02 - Kolečko 18 cm - beige - D+M vč všech systémových detailů</t>
  </si>
  <si>
    <t>2115153879</t>
  </si>
  <si>
    <t>68</t>
  </si>
  <si>
    <t>7901105</t>
  </si>
  <si>
    <t>Grafika z celoprobarveného EPDM - A1-01A-09 - Kolečko 18 cm - rose - D+M vč všech systémových detailů</t>
  </si>
  <si>
    <t>1834262957</t>
  </si>
  <si>
    <t>69</t>
  </si>
  <si>
    <t>7901106</t>
  </si>
  <si>
    <t>Grafika z celoprobarveného EPDM - A1-01A-52UV - Kolečko 18 cm - UV yellow - D+M vč všech systémových detailů</t>
  </si>
  <si>
    <t>-1055873864</t>
  </si>
  <si>
    <t>70</t>
  </si>
  <si>
    <t>7901107</t>
  </si>
  <si>
    <t>Grafika z celoprobarveného EPDM - A1-01A-59UV - Kolečko 18 cm - UV orange - D+M vč všech systémových detailů</t>
  </si>
  <si>
    <t>1945679634</t>
  </si>
  <si>
    <t>71</t>
  </si>
  <si>
    <t>7901108</t>
  </si>
  <si>
    <t>Grafika z celoprobarveného EPDM - A1-11A-56UV - Bubliny set VELKÝ 6 ks - UV teal - D+M vč všech systémových detailů</t>
  </si>
  <si>
    <t>142543230</t>
  </si>
  <si>
    <t>72</t>
  </si>
  <si>
    <t>7901109</t>
  </si>
  <si>
    <t>Grafika z celoprobarveného EPDM - A1-13C-01 - Kolečko 30 cm s levou stopou (beige) - red - D+M vč všech systémových detailů</t>
  </si>
  <si>
    <t>-643637122</t>
  </si>
  <si>
    <t>73</t>
  </si>
  <si>
    <t>7901110</t>
  </si>
  <si>
    <t>Grafika z celoprobarveného EPDM - A1-13C-09 - Kolečko 30 cm s levou stopou (beige) - rose - D+M vč všech systémových detailů</t>
  </si>
  <si>
    <t>-384219004</t>
  </si>
  <si>
    <t>74</t>
  </si>
  <si>
    <t>7901111</t>
  </si>
  <si>
    <t>Grafika z celoprobarveného EPDM - A1-13D-01 - Kolečko 30 cm s pravou stopou (beige) - red - D+M vč všech systémových detailů</t>
  </si>
  <si>
    <t>-1598133312</t>
  </si>
  <si>
    <t>75</t>
  </si>
  <si>
    <t>7901112</t>
  </si>
  <si>
    <t>Grafika z celoprobarveného EPDM - A1-13D-09 - Kolečko 30 cm s pravou stopou (beige) - rose - D+M vč všech systémových detailů</t>
  </si>
  <si>
    <t>-288917029</t>
  </si>
  <si>
    <t>76</t>
  </si>
  <si>
    <t>7901113</t>
  </si>
  <si>
    <t>Grafika z celoprobarveného EPDM - A1-13E-59UV - Kolečko 30 cm s levou dlaní (black) - UV - orange - D+M vč všech systémových detailů</t>
  </si>
  <si>
    <t>705934240</t>
  </si>
  <si>
    <t>77</t>
  </si>
  <si>
    <t>7901114</t>
  </si>
  <si>
    <t>Grafika z celoprobarveného EPDM - A1-13F-59UV - Kolečko 30 cm s pravou dlaní (black) - UV - orange - D+M vč všech systémových detailů</t>
  </si>
  <si>
    <t>-733713622</t>
  </si>
  <si>
    <t>78</t>
  </si>
  <si>
    <t>7901115</t>
  </si>
  <si>
    <t>Grafika z celoprobarveného EPDM - A1-14A-09 - Kolečko 40 cm - s dvojstopou (beige) - rose - D+M vč všech systémových detailů</t>
  </si>
  <si>
    <t>93810318</t>
  </si>
  <si>
    <t>79</t>
  </si>
  <si>
    <t>7901116</t>
  </si>
  <si>
    <t>Grafika z celoprobarveného EPDM - A1-14B-59UV - Kolečko 40 cm - s dvojstopou (black) - UV - orange - D+M vč všech systémových detailů</t>
  </si>
  <si>
    <t>-1589765823</t>
  </si>
  <si>
    <t>80</t>
  </si>
  <si>
    <t>7901117</t>
  </si>
  <si>
    <t>Grafika z celoprobarveného EPDM - C1-02A-09 - Mořská hvězda - D+M vč všech systémových detailů</t>
  </si>
  <si>
    <t>1765822805</t>
  </si>
  <si>
    <t>81</t>
  </si>
  <si>
    <t>7901118</t>
  </si>
  <si>
    <t>Grafika z celoprobarveného EPDM - C1-15A-03 - Ryba - losos - earth yellow - D+M vč všech systémových detailů</t>
  </si>
  <si>
    <t>551001797</t>
  </si>
  <si>
    <t>82</t>
  </si>
  <si>
    <t>7901119</t>
  </si>
  <si>
    <t>Grafika z celoprobarveného EPDM - E1-02A-50UV - Skok daleký (50-200_beige) - UV rainbow blue - D+M vč všech systémových detailů</t>
  </si>
  <si>
    <t>-834360560</t>
  </si>
  <si>
    <t>83</t>
  </si>
  <si>
    <t>7901120</t>
  </si>
  <si>
    <t>Grafika z celoprobarveného EPDM - E1-05B-00 - Terč s čísly - malý - different colours - D+M vč všech systémových detailů</t>
  </si>
  <si>
    <t>-650700174</t>
  </si>
  <si>
    <t>84</t>
  </si>
  <si>
    <t>7901121</t>
  </si>
  <si>
    <t>Grafika z celoprobarveného EPDM - F1-02A-20 - Skákací panák OBDÉLNÍKY 1-10 - různé barvy - D+M vč všech systémových detailů</t>
  </si>
  <si>
    <t>-1004055319</t>
  </si>
  <si>
    <t>85</t>
  </si>
  <si>
    <t>7901122</t>
  </si>
  <si>
    <t>Grafika z celoprobarveného EPDM - F6-01B-57UV - Housenka Malá s čísly  1-10 - UV rainbow blue - D+M vč všech systémových detailů</t>
  </si>
  <si>
    <t>-1056617950</t>
  </si>
  <si>
    <t>86</t>
  </si>
  <si>
    <t>7901123</t>
  </si>
  <si>
    <t>Grafika z celoprobarveného EPDM - G2-10A-07 - Středová čára - black - D+M vč všech systémových detailů</t>
  </si>
  <si>
    <t>1433515530</t>
  </si>
  <si>
    <t>87</t>
  </si>
  <si>
    <t>7901124</t>
  </si>
  <si>
    <t>Grafika z celoprobarveného EPDM - I2-01A-07 - Písmeno A - black - D+M vč všech systémových detailů</t>
  </si>
  <si>
    <t>-2130676905</t>
  </si>
  <si>
    <t>88</t>
  </si>
  <si>
    <t>7901125</t>
  </si>
  <si>
    <t>Grafika z celoprobarveného EPDM - I2-01C-07 - Písmeno C - black - D+M vč všech systémových detailů</t>
  </si>
  <si>
    <t>609625673</t>
  </si>
  <si>
    <t>89</t>
  </si>
  <si>
    <t>7901126</t>
  </si>
  <si>
    <t>Grafika z celoprobarveného EPDM - I2-01I-07 - Písmeno I - black - D+M vč všech systémových detailů</t>
  </si>
  <si>
    <t>-530783928</t>
  </si>
  <si>
    <t>90</t>
  </si>
  <si>
    <t>7901127</t>
  </si>
  <si>
    <t>Grafika z celoprobarveného EPDM - I2-01L-07 - Písmeno L - black - D+M vč všech systémových detailů</t>
  </si>
  <si>
    <t>-466702267</t>
  </si>
  <si>
    <t>91</t>
  </si>
  <si>
    <t>7901128</t>
  </si>
  <si>
    <t>Grafika z celoprobarveného EPDM - I2-01R-07 - Písmeno R - black - D+M vč všech systémových detailů</t>
  </si>
  <si>
    <t>694275099</t>
  </si>
  <si>
    <t>92</t>
  </si>
  <si>
    <t>7901129</t>
  </si>
  <si>
    <t>Grafika z celoprobarveného EPDM - I2-01S-07 - Písmeno S - black - D+M vč všech systémových detailů</t>
  </si>
  <si>
    <t>134147916</t>
  </si>
  <si>
    <t>93</t>
  </si>
  <si>
    <t>7901130</t>
  </si>
  <si>
    <t>Grafika z celoprobarveného EPDM - I2-01T-07 - Písmeno T - black - D+M vč všech systémových detailů</t>
  </si>
  <si>
    <t>-1419944057</t>
  </si>
  <si>
    <t>94</t>
  </si>
  <si>
    <t>7901131</t>
  </si>
  <si>
    <t>Grafika z celoprobarveného EPDM - I3-01B-07 - Čárka - black - D+M vč všech systémových detailů</t>
  </si>
  <si>
    <t>-2064642896</t>
  </si>
  <si>
    <t>95</t>
  </si>
  <si>
    <t>7901132</t>
  </si>
  <si>
    <t>Grafika z celoprobarveného EPDM - M3-08B-02 - 3D Polokoule 30 cm pro kotvení (1 ks) - beige - D+M vč všech systémových detailů</t>
  </si>
  <si>
    <t>1145427696</t>
  </si>
  <si>
    <t>96</t>
  </si>
  <si>
    <t>7901133</t>
  </si>
  <si>
    <t>Grafika z celoprobarveného EPDM - M3-08B-03 - 3D Polokoule 30 cm pro kotvení (1 ks) - earth yellow - D+M vč všech systémových detailů</t>
  </si>
  <si>
    <t>-1266692405</t>
  </si>
  <si>
    <t>97</t>
  </si>
  <si>
    <t>7901134</t>
  </si>
  <si>
    <t>Grafika z celoprobarveného EPDM - M3-08B-57UV - 3D Polokoule 30 cm pro kotvení (1 ks) - UV rainbow blue - D+M vč všech systémových detailů</t>
  </si>
  <si>
    <t>502690821</t>
  </si>
  <si>
    <t>790.2</t>
  </si>
  <si>
    <t>Herní prvky</t>
  </si>
  <si>
    <t>98</t>
  </si>
  <si>
    <t>790201</t>
  </si>
  <si>
    <t>Montáž herních prvků</t>
  </si>
  <si>
    <t>1274427849</t>
  </si>
  <si>
    <t>99</t>
  </si>
  <si>
    <t>749101</t>
  </si>
  <si>
    <t>"A" - MINIARÉNA - komplet dodávka - podrobný popis - TABULKY VÝROBKŮ</t>
  </si>
  <si>
    <t>493538636</t>
  </si>
  <si>
    <t>100</t>
  </si>
  <si>
    <t>749102</t>
  </si>
  <si>
    <t>"B" - MLŽÍTKO VELRYBA - komplet dodávka - podrobný popis - TABULKY VÝROBKŮ</t>
  </si>
  <si>
    <t>742733341</t>
  </si>
  <si>
    <t>101</t>
  </si>
  <si>
    <t>749103</t>
  </si>
  <si>
    <t>"C" - TRAMPOLÍNA - komplet dodávka - podrobný popis - TABULKY VÝROBKŮ</t>
  </si>
  <si>
    <t>1680893677</t>
  </si>
  <si>
    <t>102</t>
  </si>
  <si>
    <t>749104</t>
  </si>
  <si>
    <t>"D" - HERNÍ KOŠ - komplet dodávka - podrobný popis - TABULKY VÝROBKŮ</t>
  </si>
  <si>
    <t>-776687968</t>
  </si>
  <si>
    <t>103</t>
  </si>
  <si>
    <t>749105</t>
  </si>
  <si>
    <t>"E" - SKLUZAVKA S VĚŽÍ - komplet dodávka - podrobný popis - TABULKY VÝROBKŮ</t>
  </si>
  <si>
    <t>-833399652</t>
  </si>
  <si>
    <t>790.3</t>
  </si>
  <si>
    <t>Venkovní zastínění</t>
  </si>
  <si>
    <t>104</t>
  </si>
  <si>
    <t>749201</t>
  </si>
  <si>
    <t>Trojúhelníkové plachty WEATHER MAX - 400/900 cm</t>
  </si>
  <si>
    <t>493913958</t>
  </si>
  <si>
    <t>105</t>
  </si>
  <si>
    <t>749202</t>
  </si>
  <si>
    <t>Trojúhelníkové plachty WEATHER MAX - 1200/900 cm</t>
  </si>
  <si>
    <t>-1379154932</t>
  </si>
  <si>
    <t>106</t>
  </si>
  <si>
    <t>749203</t>
  </si>
  <si>
    <t>Trojúhelníkové plachty WEATHER MAX - 600/900 cm</t>
  </si>
  <si>
    <t>1038056091</t>
  </si>
  <si>
    <t>107</t>
  </si>
  <si>
    <t>749204</t>
  </si>
  <si>
    <t>Trojúhelníkové plachty WEATHER MAX - 500/900 cm</t>
  </si>
  <si>
    <t>-814273766</t>
  </si>
  <si>
    <t>108</t>
  </si>
  <si>
    <t>749205</t>
  </si>
  <si>
    <t>Nerez kotvící sloupy 76mm - dl 300 cm</t>
  </si>
  <si>
    <t>-541678097</t>
  </si>
  <si>
    <t>109</t>
  </si>
  <si>
    <t>749206</t>
  </si>
  <si>
    <t>Nerez kotvící patky sloupu</t>
  </si>
  <si>
    <t>1550443771</t>
  </si>
  <si>
    <t>110</t>
  </si>
  <si>
    <t>749207</t>
  </si>
  <si>
    <t>Nerez stěnový držák OKO M14 na závitové tyči</t>
  </si>
  <si>
    <t>-5921663</t>
  </si>
  <si>
    <t>111</t>
  </si>
  <si>
    <t>749208</t>
  </si>
  <si>
    <t>Posuv cípu plachty objímka</t>
  </si>
  <si>
    <t>883503193</t>
  </si>
  <si>
    <t>112</t>
  </si>
  <si>
    <t>749209</t>
  </si>
  <si>
    <t>Napínák M14</t>
  </si>
  <si>
    <t>-793160</t>
  </si>
  <si>
    <t>113</t>
  </si>
  <si>
    <t>790301</t>
  </si>
  <si>
    <t>Technická příprava zakázky</t>
  </si>
  <si>
    <t>1253354011</t>
  </si>
  <si>
    <t>114</t>
  </si>
  <si>
    <t>790302</t>
  </si>
  <si>
    <t>Montáž</t>
  </si>
  <si>
    <t>-455466054</t>
  </si>
  <si>
    <t>115</t>
  </si>
  <si>
    <t>790303</t>
  </si>
  <si>
    <t>Doprava</t>
  </si>
  <si>
    <t>1688648161</t>
  </si>
  <si>
    <t>790.4</t>
  </si>
  <si>
    <t>Sadové úpravy</t>
  </si>
  <si>
    <t>116</t>
  </si>
  <si>
    <t>181311103</t>
  </si>
  <si>
    <t>Rozprostření ornice tl vrstvy do 200 mm v rovině nebo ve svahu do 1:5 ručně</t>
  </si>
  <si>
    <t>148754504</t>
  </si>
  <si>
    <t>117</t>
  </si>
  <si>
    <t>10321100</t>
  </si>
  <si>
    <t>zahradní substrát pro výsadbu VL</t>
  </si>
  <si>
    <t>1754222277</t>
  </si>
  <si>
    <t>+50,0*0,15</t>
  </si>
  <si>
    <t>118</t>
  </si>
  <si>
    <t>1247164843</t>
  </si>
  <si>
    <t>Poznámka k položce:_x000D_
DOVOZ ORNICE</t>
  </si>
  <si>
    <t>119</t>
  </si>
  <si>
    <t>181411141</t>
  </si>
  <si>
    <t>Založení parterového trávníku výsevem pl do 1000 m2 v rovině a ve svahu do 1:5</t>
  </si>
  <si>
    <t>339090881</t>
  </si>
  <si>
    <t>120</t>
  </si>
  <si>
    <t>00572410</t>
  </si>
  <si>
    <t>osivo směs travní parková</t>
  </si>
  <si>
    <t>kg</t>
  </si>
  <si>
    <t>-180147261</t>
  </si>
  <si>
    <t>50*0,02 'Přepočtené koeficientem množství</t>
  </si>
  <si>
    <t>121</t>
  </si>
  <si>
    <t>184701112</t>
  </si>
  <si>
    <t>Výsadba živého plotu s balem v rovině a svahu do 1:5</t>
  </si>
  <si>
    <t>-574342075</t>
  </si>
  <si>
    <t>122</t>
  </si>
  <si>
    <t>0265044</t>
  </si>
  <si>
    <t>dodávka sazenic dle výběru investora</t>
  </si>
  <si>
    <t>1526480832</t>
  </si>
  <si>
    <t>123</t>
  </si>
  <si>
    <t>916331112</t>
  </si>
  <si>
    <t>Osazení zahradního obrubníku betonového do lože z betonu s boční opěrou</t>
  </si>
  <si>
    <t>-1039966322</t>
  </si>
  <si>
    <t>124</t>
  </si>
  <si>
    <t>59217001</t>
  </si>
  <si>
    <t>obrubník zahradní betonový 1000x50x250mm</t>
  </si>
  <si>
    <t>-768488516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</si>
</sst>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view="pageBreakPreview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7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20"/>
      <c r="BE5" s="19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99" t="s">
        <v>17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20"/>
      <c r="BE6" s="195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5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5"/>
      <c r="BS8" s="17" t="s">
        <v>6</v>
      </c>
    </row>
    <row r="9" spans="1:74" ht="14.45" customHeight="1">
      <c r="B9" s="20"/>
      <c r="AR9" s="20"/>
      <c r="BE9" s="195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5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95"/>
      <c r="BS11" s="17" t="s">
        <v>6</v>
      </c>
    </row>
    <row r="12" spans="1:74" ht="6.95" customHeight="1">
      <c r="B12" s="20"/>
      <c r="AR12" s="20"/>
      <c r="BE12" s="195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95"/>
      <c r="BS13" s="17" t="s">
        <v>6</v>
      </c>
    </row>
    <row r="14" spans="1:74" ht="12.75">
      <c r="B14" s="20"/>
      <c r="E14" s="200" t="s">
        <v>29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7" t="s">
        <v>27</v>
      </c>
      <c r="AN14" s="29" t="s">
        <v>29</v>
      </c>
      <c r="AR14" s="20"/>
      <c r="BE14" s="195"/>
      <c r="BS14" s="17" t="s">
        <v>6</v>
      </c>
    </row>
    <row r="15" spans="1:74" ht="6.95" customHeight="1">
      <c r="B15" s="20"/>
      <c r="AR15" s="20"/>
      <c r="BE15" s="195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95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95"/>
      <c r="BS17" s="17" t="s">
        <v>32</v>
      </c>
    </row>
    <row r="18" spans="2:71" ht="6.95" customHeight="1">
      <c r="B18" s="20"/>
      <c r="AR18" s="20"/>
      <c r="BE18" s="195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95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95"/>
      <c r="BS20" s="17" t="s">
        <v>32</v>
      </c>
    </row>
    <row r="21" spans="2:71" ht="6.95" customHeight="1">
      <c r="B21" s="20"/>
      <c r="AR21" s="20"/>
      <c r="BE21" s="195"/>
    </row>
    <row r="22" spans="2:71" ht="12" customHeight="1">
      <c r="B22" s="20"/>
      <c r="D22" s="27" t="s">
        <v>35</v>
      </c>
      <c r="AR22" s="20"/>
      <c r="BE22" s="195"/>
    </row>
    <row r="23" spans="2:71" ht="159" customHeight="1">
      <c r="B23" s="20"/>
      <c r="E23" s="202" t="s">
        <v>36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20"/>
      <c r="BE23" s="195"/>
    </row>
    <row r="24" spans="2:71" ht="6.95" customHeight="1">
      <c r="B24" s="20"/>
      <c r="AR24" s="20"/>
      <c r="BE24" s="19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5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3">
        <f>ROUND(AG94,2)</f>
        <v>0</v>
      </c>
      <c r="AL26" s="204"/>
      <c r="AM26" s="204"/>
      <c r="AN26" s="204"/>
      <c r="AO26" s="204"/>
      <c r="AR26" s="32"/>
      <c r="BE26" s="195"/>
    </row>
    <row r="27" spans="2:71" s="1" customFormat="1" ht="6.95" customHeight="1">
      <c r="B27" s="32"/>
      <c r="AR27" s="32"/>
      <c r="BE27" s="195"/>
    </row>
    <row r="28" spans="2:71" s="1" customFormat="1" ht="12.75">
      <c r="B28" s="32"/>
      <c r="L28" s="205" t="s">
        <v>38</v>
      </c>
      <c r="M28" s="205"/>
      <c r="N28" s="205"/>
      <c r="O28" s="205"/>
      <c r="P28" s="205"/>
      <c r="W28" s="205" t="s">
        <v>39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40</v>
      </c>
      <c r="AL28" s="205"/>
      <c r="AM28" s="205"/>
      <c r="AN28" s="205"/>
      <c r="AO28" s="205"/>
      <c r="AR28" s="32"/>
      <c r="BE28" s="195"/>
    </row>
    <row r="29" spans="2:71" s="2" customFormat="1" ht="14.45" customHeight="1">
      <c r="B29" s="36"/>
      <c r="D29" s="27" t="s">
        <v>41</v>
      </c>
      <c r="F29" s="27" t="s">
        <v>42</v>
      </c>
      <c r="L29" s="208">
        <v>0.21</v>
      </c>
      <c r="M29" s="207"/>
      <c r="N29" s="207"/>
      <c r="O29" s="207"/>
      <c r="P29" s="20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ROUND(AV94, 2)</f>
        <v>0</v>
      </c>
      <c r="AL29" s="207"/>
      <c r="AM29" s="207"/>
      <c r="AN29" s="207"/>
      <c r="AO29" s="207"/>
      <c r="AR29" s="36"/>
      <c r="BE29" s="196"/>
    </row>
    <row r="30" spans="2:71" s="2" customFormat="1" ht="14.45" customHeight="1">
      <c r="B30" s="36"/>
      <c r="F30" s="27" t="s">
        <v>43</v>
      </c>
      <c r="L30" s="208">
        <v>0.12</v>
      </c>
      <c r="M30" s="207"/>
      <c r="N30" s="207"/>
      <c r="O30" s="207"/>
      <c r="P30" s="20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ROUND(AW94, 2)</f>
        <v>0</v>
      </c>
      <c r="AL30" s="207"/>
      <c r="AM30" s="207"/>
      <c r="AN30" s="207"/>
      <c r="AO30" s="207"/>
      <c r="AR30" s="36"/>
      <c r="BE30" s="196"/>
    </row>
    <row r="31" spans="2:71" s="2" customFormat="1" ht="14.45" hidden="1" customHeight="1">
      <c r="B31" s="36"/>
      <c r="F31" s="27" t="s">
        <v>44</v>
      </c>
      <c r="L31" s="208">
        <v>0.21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6"/>
      <c r="BE31" s="196"/>
    </row>
    <row r="32" spans="2:71" s="2" customFormat="1" ht="14.45" hidden="1" customHeight="1">
      <c r="B32" s="36"/>
      <c r="F32" s="27" t="s">
        <v>45</v>
      </c>
      <c r="L32" s="208">
        <v>0.12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6"/>
      <c r="BE32" s="196"/>
    </row>
    <row r="33" spans="2:57" s="2" customFormat="1" ht="14.45" hidden="1" customHeight="1">
      <c r="B33" s="36"/>
      <c r="F33" s="27" t="s">
        <v>46</v>
      </c>
      <c r="L33" s="208">
        <v>0</v>
      </c>
      <c r="M33" s="207"/>
      <c r="N33" s="207"/>
      <c r="O33" s="207"/>
      <c r="P33" s="20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6"/>
      <c r="BE33" s="196"/>
    </row>
    <row r="34" spans="2:57" s="1" customFormat="1" ht="6.95" customHeight="1">
      <c r="B34" s="32"/>
      <c r="AR34" s="32"/>
      <c r="BE34" s="195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09" t="s">
        <v>49</v>
      </c>
      <c r="Y35" s="210"/>
      <c r="Z35" s="210"/>
      <c r="AA35" s="210"/>
      <c r="AB35" s="210"/>
      <c r="AC35" s="39"/>
      <c r="AD35" s="39"/>
      <c r="AE35" s="39"/>
      <c r="AF35" s="39"/>
      <c r="AG35" s="39"/>
      <c r="AH35" s="39"/>
      <c r="AI35" s="39"/>
      <c r="AJ35" s="39"/>
      <c r="AK35" s="211">
        <f>SUM(AK26:AK33)</f>
        <v>0</v>
      </c>
      <c r="AL35" s="210"/>
      <c r="AM35" s="210"/>
      <c r="AN35" s="210"/>
      <c r="AO35" s="212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10_2025</v>
      </c>
      <c r="AR84" s="48"/>
    </row>
    <row r="85" spans="1:91" s="4" customFormat="1" ht="36.950000000000003" customHeight="1">
      <c r="B85" s="49"/>
      <c r="C85" s="50" t="s">
        <v>16</v>
      </c>
      <c r="L85" s="213" t="str">
        <f>K6</f>
        <v>MŠ PODLÉŠKOVÁ - REKONSTRUKCE VENKOVNÍHO HŘIŠTĚ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Podléšková 3087/26, 106 00, Praha 10</v>
      </c>
      <c r="AI87" s="27" t="s">
        <v>22</v>
      </c>
      <c r="AM87" s="215" t="str">
        <f>IF(AN8= "","",AN8)</f>
        <v>24. 10. 2025</v>
      </c>
      <c r="AN87" s="21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MČ Praha 10</v>
      </c>
      <c r="AI89" s="27" t="s">
        <v>30</v>
      </c>
      <c r="AM89" s="216" t="str">
        <f>IF(E17="","",E17)</f>
        <v>A plus spol. s r.o.</v>
      </c>
      <c r="AN89" s="217"/>
      <c r="AO89" s="217"/>
      <c r="AP89" s="217"/>
      <c r="AR89" s="32"/>
      <c r="AS89" s="218" t="s">
        <v>57</v>
      </c>
      <c r="AT89" s="21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6" t="str">
        <f>IF(E20="","",E20)</f>
        <v>Vladimír Mrázek</v>
      </c>
      <c r="AN90" s="217"/>
      <c r="AO90" s="217"/>
      <c r="AP90" s="217"/>
      <c r="AR90" s="32"/>
      <c r="AS90" s="220"/>
      <c r="AT90" s="221"/>
      <c r="BD90" s="56"/>
    </row>
    <row r="91" spans="1:91" s="1" customFormat="1" ht="10.9" customHeight="1">
      <c r="B91" s="32"/>
      <c r="AR91" s="32"/>
      <c r="AS91" s="220"/>
      <c r="AT91" s="221"/>
      <c r="BD91" s="56"/>
    </row>
    <row r="92" spans="1:91" s="1" customFormat="1" ht="29.25" customHeight="1">
      <c r="B92" s="32"/>
      <c r="C92" s="222" t="s">
        <v>58</v>
      </c>
      <c r="D92" s="223"/>
      <c r="E92" s="223"/>
      <c r="F92" s="223"/>
      <c r="G92" s="223"/>
      <c r="H92" s="57"/>
      <c r="I92" s="224" t="s">
        <v>59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5" t="s">
        <v>60</v>
      </c>
      <c r="AH92" s="223"/>
      <c r="AI92" s="223"/>
      <c r="AJ92" s="223"/>
      <c r="AK92" s="223"/>
      <c r="AL92" s="223"/>
      <c r="AM92" s="223"/>
      <c r="AN92" s="224" t="s">
        <v>61</v>
      </c>
      <c r="AO92" s="223"/>
      <c r="AP92" s="226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0">
        <f>ROUND(SUM(AG95:AG97),2)</f>
        <v>0</v>
      </c>
      <c r="AH94" s="230"/>
      <c r="AI94" s="230"/>
      <c r="AJ94" s="230"/>
      <c r="AK94" s="230"/>
      <c r="AL94" s="230"/>
      <c r="AM94" s="230"/>
      <c r="AN94" s="231">
        <f>SUM(AG94,AT94)</f>
        <v>0</v>
      </c>
      <c r="AO94" s="231"/>
      <c r="AP94" s="231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29" t="s">
        <v>82</v>
      </c>
      <c r="E95" s="229"/>
      <c r="F95" s="229"/>
      <c r="G95" s="229"/>
      <c r="H95" s="229"/>
      <c r="I95" s="77"/>
      <c r="J95" s="229" t="s">
        <v>83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7">
        <f>'01 - VEDLEJŠÍ A OSTATNÍ N...'!J30</f>
        <v>0</v>
      </c>
      <c r="AH95" s="228"/>
      <c r="AI95" s="228"/>
      <c r="AJ95" s="228"/>
      <c r="AK95" s="228"/>
      <c r="AL95" s="228"/>
      <c r="AM95" s="228"/>
      <c r="AN95" s="227">
        <f>SUM(AG95,AT95)</f>
        <v>0</v>
      </c>
      <c r="AO95" s="228"/>
      <c r="AP95" s="228"/>
      <c r="AQ95" s="78" t="s">
        <v>84</v>
      </c>
      <c r="AR95" s="75"/>
      <c r="AS95" s="79">
        <v>0</v>
      </c>
      <c r="AT95" s="80">
        <f>ROUND(SUM(AV95:AW95),2)</f>
        <v>0</v>
      </c>
      <c r="AU95" s="81">
        <f>'01 - VEDLEJŠÍ A OSTATNÍ N...'!P120</f>
        <v>0</v>
      </c>
      <c r="AV95" s="80">
        <f>'01 - VEDLEJŠÍ A OSTATNÍ N...'!J33</f>
        <v>0</v>
      </c>
      <c r="AW95" s="80">
        <f>'01 - VEDLEJŠÍ A OSTATNÍ N...'!J34</f>
        <v>0</v>
      </c>
      <c r="AX95" s="80">
        <f>'01 - VEDLEJŠÍ A OSTATNÍ N...'!J35</f>
        <v>0</v>
      </c>
      <c r="AY95" s="80">
        <f>'01 - VEDLEJŠÍ A OSTATNÍ N...'!J36</f>
        <v>0</v>
      </c>
      <c r="AZ95" s="80">
        <f>'01 - VEDLEJŠÍ A OSTATNÍ N...'!F33</f>
        <v>0</v>
      </c>
      <c r="BA95" s="80">
        <f>'01 - VEDLEJŠÍ A OSTATNÍ N...'!F34</f>
        <v>0</v>
      </c>
      <c r="BB95" s="80">
        <f>'01 - VEDLEJŠÍ A OSTATNÍ N...'!F35</f>
        <v>0</v>
      </c>
      <c r="BC95" s="80">
        <f>'01 - VEDLEJŠÍ A OSTATNÍ N...'!F36</f>
        <v>0</v>
      </c>
      <c r="BD95" s="82">
        <f>'01 - VEDLEJŠÍ A OSTATNÍ N...'!F37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16.5" customHeight="1">
      <c r="A96" s="74" t="s">
        <v>81</v>
      </c>
      <c r="B96" s="75"/>
      <c r="C96" s="76"/>
      <c r="D96" s="229" t="s">
        <v>88</v>
      </c>
      <c r="E96" s="229"/>
      <c r="F96" s="229"/>
      <c r="G96" s="229"/>
      <c r="H96" s="229"/>
      <c r="I96" s="77"/>
      <c r="J96" s="229" t="s">
        <v>89</v>
      </c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7">
        <f>'02 - BOURACÍ PRÁCE'!J30</f>
        <v>0</v>
      </c>
      <c r="AH96" s="228"/>
      <c r="AI96" s="228"/>
      <c r="AJ96" s="228"/>
      <c r="AK96" s="228"/>
      <c r="AL96" s="228"/>
      <c r="AM96" s="228"/>
      <c r="AN96" s="227">
        <f>SUM(AG96,AT96)</f>
        <v>0</v>
      </c>
      <c r="AO96" s="228"/>
      <c r="AP96" s="228"/>
      <c r="AQ96" s="78" t="s">
        <v>84</v>
      </c>
      <c r="AR96" s="75"/>
      <c r="AS96" s="79">
        <v>0</v>
      </c>
      <c r="AT96" s="80">
        <f>ROUND(SUM(AV96:AW96),2)</f>
        <v>0</v>
      </c>
      <c r="AU96" s="81">
        <f>'02 - BOURACÍ PRÁCE'!P121</f>
        <v>0</v>
      </c>
      <c r="AV96" s="80">
        <f>'02 - BOURACÍ PRÁCE'!J33</f>
        <v>0</v>
      </c>
      <c r="AW96" s="80">
        <f>'02 - BOURACÍ PRÁCE'!J34</f>
        <v>0</v>
      </c>
      <c r="AX96" s="80">
        <f>'02 - BOURACÍ PRÁCE'!J35</f>
        <v>0</v>
      </c>
      <c r="AY96" s="80">
        <f>'02 - BOURACÍ PRÁCE'!J36</f>
        <v>0</v>
      </c>
      <c r="AZ96" s="80">
        <f>'02 - BOURACÍ PRÁCE'!F33</f>
        <v>0</v>
      </c>
      <c r="BA96" s="80">
        <f>'02 - BOURACÍ PRÁCE'!F34</f>
        <v>0</v>
      </c>
      <c r="BB96" s="80">
        <f>'02 - BOURACÍ PRÁCE'!F35</f>
        <v>0</v>
      </c>
      <c r="BC96" s="80">
        <f>'02 - BOURACÍ PRÁCE'!F36</f>
        <v>0</v>
      </c>
      <c r="BD96" s="82">
        <f>'02 - BOURACÍ PRÁCE'!F37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1</v>
      </c>
      <c r="CM96" s="83" t="s">
        <v>87</v>
      </c>
    </row>
    <row r="97" spans="1:91" s="6" customFormat="1" ht="16.5" customHeight="1">
      <c r="A97" s="74" t="s">
        <v>81</v>
      </c>
      <c r="B97" s="75"/>
      <c r="C97" s="76"/>
      <c r="D97" s="229" t="s">
        <v>91</v>
      </c>
      <c r="E97" s="229"/>
      <c r="F97" s="229"/>
      <c r="G97" s="229"/>
      <c r="H97" s="229"/>
      <c r="I97" s="77"/>
      <c r="J97" s="229" t="s">
        <v>92</v>
      </c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7">
        <f>'03 - STAVEBNÍ PRÁCE'!J30</f>
        <v>0</v>
      </c>
      <c r="AH97" s="228"/>
      <c r="AI97" s="228"/>
      <c r="AJ97" s="228"/>
      <c r="AK97" s="228"/>
      <c r="AL97" s="228"/>
      <c r="AM97" s="228"/>
      <c r="AN97" s="227">
        <f>SUM(AG97,AT97)</f>
        <v>0</v>
      </c>
      <c r="AO97" s="228"/>
      <c r="AP97" s="228"/>
      <c r="AQ97" s="78" t="s">
        <v>84</v>
      </c>
      <c r="AR97" s="75"/>
      <c r="AS97" s="84">
        <v>0</v>
      </c>
      <c r="AT97" s="85">
        <f>ROUND(SUM(AV97:AW97),2)</f>
        <v>0</v>
      </c>
      <c r="AU97" s="86">
        <f>'03 - STAVEBNÍ PRÁCE'!P131</f>
        <v>0</v>
      </c>
      <c r="AV97" s="85">
        <f>'03 - STAVEBNÍ PRÁCE'!J33</f>
        <v>0</v>
      </c>
      <c r="AW97" s="85">
        <f>'03 - STAVEBNÍ PRÁCE'!J34</f>
        <v>0</v>
      </c>
      <c r="AX97" s="85">
        <f>'03 - STAVEBNÍ PRÁCE'!J35</f>
        <v>0</v>
      </c>
      <c r="AY97" s="85">
        <f>'03 - STAVEBNÍ PRÁCE'!J36</f>
        <v>0</v>
      </c>
      <c r="AZ97" s="85">
        <f>'03 - STAVEBNÍ PRÁCE'!F33</f>
        <v>0</v>
      </c>
      <c r="BA97" s="85">
        <f>'03 - STAVEBNÍ PRÁCE'!F34</f>
        <v>0</v>
      </c>
      <c r="BB97" s="85">
        <f>'03 - STAVEBNÍ PRÁCE'!F35</f>
        <v>0</v>
      </c>
      <c r="BC97" s="85">
        <f>'03 - STAVEBNÍ PRÁCE'!F36</f>
        <v>0</v>
      </c>
      <c r="BD97" s="87">
        <f>'03 - STAVEBNÍ PRÁCE'!F37</f>
        <v>0</v>
      </c>
      <c r="BT97" s="83" t="s">
        <v>85</v>
      </c>
      <c r="BV97" s="83" t="s">
        <v>79</v>
      </c>
      <c r="BW97" s="83" t="s">
        <v>93</v>
      </c>
      <c r="BX97" s="83" t="s">
        <v>5</v>
      </c>
      <c r="CL97" s="83" t="s">
        <v>1</v>
      </c>
      <c r="CM97" s="83" t="s">
        <v>87</v>
      </c>
    </row>
    <row r="98" spans="1:91" s="1" customFormat="1" ht="30" customHeight="1">
      <c r="B98" s="32"/>
      <c r="AR98" s="32"/>
    </row>
    <row r="99" spans="1:91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sheetProtection algorithmName="SHA-512" hashValue="JFige1A2gwaPr41UqgZZNt8eXvirJjCkrUtwdR8uydH1TdzgfwF8ZptqgUWz4ngNXBupl5pVFBKjXCdPde9BJg==" saltValue="ooi8ivcFw8i26tuojayveUD76qNt1l6enGKh0OD9lTpM1WgnaNUBxskdh6kkSmP8g9+BjW7EcOpP7bmA/n+N4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EDLEJŠÍ A OSTATNÍ N...'!C2" display="/" xr:uid="{00000000-0004-0000-0000-000000000000}"/>
    <hyperlink ref="A96" location="'02 - BOURACÍ PRÁCE'!C2" display="/" xr:uid="{00000000-0004-0000-0000-000001000000}"/>
    <hyperlink ref="A97" location="'03 - STAVEBNÍ PRÁCE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8"/>
  <sheetViews>
    <sheetView showGridLines="0" view="pageBreakPreview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7" t="s">
        <v>86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94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2" t="str">
        <f>'Rekapitulace stavby'!K6</f>
        <v>MŠ PODLÉŠKOVÁ - REKONSTRUKCE VENKOVNÍHO HŘIŠTĚ</v>
      </c>
      <c r="F7" s="233"/>
      <c r="G7" s="233"/>
      <c r="H7" s="233"/>
      <c r="L7" s="20"/>
    </row>
    <row r="8" spans="2:46" s="1" customFormat="1" ht="12" hidden="1" customHeight="1">
      <c r="B8" s="32"/>
      <c r="D8" s="27" t="s">
        <v>95</v>
      </c>
      <c r="L8" s="32"/>
    </row>
    <row r="9" spans="2:46" s="1" customFormat="1" ht="16.5" hidden="1" customHeight="1">
      <c r="B9" s="32"/>
      <c r="E9" s="213" t="s">
        <v>96</v>
      </c>
      <c r="F9" s="234"/>
      <c r="G9" s="234"/>
      <c r="H9" s="23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24. 10. 2025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5" t="str">
        <f>'Rekapitulace stavby'!E14</f>
        <v>Vyplň údaj</v>
      </c>
      <c r="F18" s="197"/>
      <c r="G18" s="197"/>
      <c r="H18" s="197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02" t="s">
        <v>1</v>
      </c>
      <c r="F27" s="202"/>
      <c r="G27" s="202"/>
      <c r="H27" s="202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ROUND((SUM(BE120:BE127)),  2)</f>
        <v>0</v>
      </c>
      <c r="I33" s="92">
        <v>0.21</v>
      </c>
      <c r="J33" s="91">
        <f>ROUND(((SUM(BE120:BE127))*I33),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ROUND((SUM(BF120:BF127)),  2)</f>
        <v>0</v>
      </c>
      <c r="I34" s="92">
        <v>0.12</v>
      </c>
      <c r="J34" s="91">
        <f>ROUND(((SUM(BF120:BF127))*I34),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ROUND((SUM(BI120:BI127)),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MŠ PODLÉŠKOVÁ - REKONSTRUKCE VENKOVNÍHO HŘIŠTĚ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13" t="str">
        <f>E9</f>
        <v>01 - VEDLEJŠÍ A OSTATNÍ NÁKLADY</v>
      </c>
      <c r="F87" s="234"/>
      <c r="G87" s="234"/>
      <c r="H87" s="23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Podléšková 3087/26, 106 00, Praha 10</v>
      </c>
      <c r="I89" s="27" t="s">
        <v>22</v>
      </c>
      <c r="J89" s="52" t="str">
        <f>IF(J12="","",J12)</f>
        <v>24. 10. 2025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MČ Praha 10</v>
      </c>
      <c r="I91" s="27" t="s">
        <v>30</v>
      </c>
      <c r="J91" s="30" t="str">
        <f>E21</f>
        <v>A plus spol. s 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98</v>
      </c>
      <c r="D94" s="93"/>
      <c r="E94" s="93"/>
      <c r="F94" s="93"/>
      <c r="G94" s="93"/>
      <c r="H94" s="93"/>
      <c r="I94" s="93"/>
      <c r="J94" s="102" t="s">
        <v>99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100</v>
      </c>
      <c r="J96" s="66">
        <f>J120</f>
        <v>0</v>
      </c>
      <c r="L96" s="32"/>
      <c r="AU96" s="17" t="s">
        <v>101</v>
      </c>
    </row>
    <row r="97" spans="2:12" s="8" customFormat="1" ht="24.95" customHeight="1">
      <c r="B97" s="104"/>
      <c r="D97" s="105" t="s">
        <v>102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103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104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12" s="9" customFormat="1" ht="19.899999999999999" customHeight="1">
      <c r="B100" s="108"/>
      <c r="D100" s="109" t="s">
        <v>105</v>
      </c>
      <c r="E100" s="110"/>
      <c r="F100" s="110"/>
      <c r="G100" s="110"/>
      <c r="H100" s="110"/>
      <c r="I100" s="110"/>
      <c r="J100" s="111">
        <f>J126</f>
        <v>0</v>
      </c>
      <c r="L100" s="108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106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32" t="str">
        <f>E7</f>
        <v>MŠ PODLÉŠKOVÁ - REKONSTRUKCE VENKOVNÍHO HŘIŠTĚ</v>
      </c>
      <c r="F110" s="233"/>
      <c r="G110" s="233"/>
      <c r="H110" s="233"/>
      <c r="L110" s="32"/>
    </row>
    <row r="111" spans="2:12" s="1" customFormat="1" ht="12" customHeight="1">
      <c r="B111" s="32"/>
      <c r="C111" s="27" t="s">
        <v>95</v>
      </c>
      <c r="L111" s="32"/>
    </row>
    <row r="112" spans="2:12" s="1" customFormat="1" ht="16.5" customHeight="1">
      <c r="B112" s="32"/>
      <c r="E112" s="213" t="str">
        <f>E9</f>
        <v>01 - VEDLEJŠÍ A OSTATNÍ NÁKLADY</v>
      </c>
      <c r="F112" s="234"/>
      <c r="G112" s="234"/>
      <c r="H112" s="234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Podléšková 3087/26, 106 00, Praha 10</v>
      </c>
      <c r="I114" s="27" t="s">
        <v>22</v>
      </c>
      <c r="J114" s="52" t="str">
        <f>IF(J12="","",J12)</f>
        <v>24. 10. 2025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MČ Praha 10</v>
      </c>
      <c r="I116" s="27" t="s">
        <v>30</v>
      </c>
      <c r="J116" s="30" t="str">
        <f>E21</f>
        <v>A plus spol. s r.o.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Vladimír Mrázek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107</v>
      </c>
      <c r="D119" s="114" t="s">
        <v>62</v>
      </c>
      <c r="E119" s="114" t="s">
        <v>58</v>
      </c>
      <c r="F119" s="114" t="s">
        <v>59</v>
      </c>
      <c r="G119" s="114" t="s">
        <v>108</v>
      </c>
      <c r="H119" s="114" t="s">
        <v>109</v>
      </c>
      <c r="I119" s="114" t="s">
        <v>110</v>
      </c>
      <c r="J119" s="114" t="s">
        <v>99</v>
      </c>
      <c r="K119" s="115" t="s">
        <v>111</v>
      </c>
      <c r="L119" s="112"/>
      <c r="M119" s="59" t="s">
        <v>1</v>
      </c>
      <c r="N119" s="60" t="s">
        <v>41</v>
      </c>
      <c r="O119" s="60" t="s">
        <v>112</v>
      </c>
      <c r="P119" s="60" t="s">
        <v>113</v>
      </c>
      <c r="Q119" s="60" t="s">
        <v>114</v>
      </c>
      <c r="R119" s="60" t="s">
        <v>115</v>
      </c>
      <c r="S119" s="60" t="s">
        <v>116</v>
      </c>
      <c r="T119" s="61" t="s">
        <v>117</v>
      </c>
    </row>
    <row r="120" spans="2:65" s="1" customFormat="1" ht="22.9" customHeight="1">
      <c r="B120" s="32"/>
      <c r="C120" s="64" t="s">
        <v>118</v>
      </c>
      <c r="J120" s="116">
        <f>BK120</f>
        <v>0</v>
      </c>
      <c r="L120" s="32"/>
      <c r="M120" s="62"/>
      <c r="N120" s="53"/>
      <c r="O120" s="53"/>
      <c r="P120" s="117">
        <f>P121</f>
        <v>0</v>
      </c>
      <c r="Q120" s="53"/>
      <c r="R120" s="117">
        <f>R121</f>
        <v>0</v>
      </c>
      <c r="S120" s="53"/>
      <c r="T120" s="118">
        <f>T121</f>
        <v>0</v>
      </c>
      <c r="AT120" s="17" t="s">
        <v>76</v>
      </c>
      <c r="AU120" s="17" t="s">
        <v>101</v>
      </c>
      <c r="BK120" s="119">
        <f>BK121</f>
        <v>0</v>
      </c>
    </row>
    <row r="121" spans="2:65" s="11" customFormat="1" ht="25.9" customHeight="1">
      <c r="B121" s="120"/>
      <c r="D121" s="121" t="s">
        <v>76</v>
      </c>
      <c r="E121" s="122" t="s">
        <v>119</v>
      </c>
      <c r="F121" s="122" t="s">
        <v>120</v>
      </c>
      <c r="I121" s="123"/>
      <c r="J121" s="124">
        <f>BK121</f>
        <v>0</v>
      </c>
      <c r="L121" s="120"/>
      <c r="M121" s="125"/>
      <c r="P121" s="126">
        <f>P122+P124+P126</f>
        <v>0</v>
      </c>
      <c r="R121" s="126">
        <f>R122+R124+R126</f>
        <v>0</v>
      </c>
      <c r="T121" s="127">
        <f>T122+T124+T126</f>
        <v>0</v>
      </c>
      <c r="AR121" s="121" t="s">
        <v>121</v>
      </c>
      <c r="AT121" s="128" t="s">
        <v>76</v>
      </c>
      <c r="AU121" s="128" t="s">
        <v>77</v>
      </c>
      <c r="AY121" s="121" t="s">
        <v>122</v>
      </c>
      <c r="BK121" s="129">
        <f>BK122+BK124+BK126</f>
        <v>0</v>
      </c>
    </row>
    <row r="122" spans="2:65" s="11" customFormat="1" ht="22.9" customHeight="1">
      <c r="B122" s="120"/>
      <c r="D122" s="121" t="s">
        <v>76</v>
      </c>
      <c r="E122" s="130" t="s">
        <v>123</v>
      </c>
      <c r="F122" s="130" t="s">
        <v>124</v>
      </c>
      <c r="I122" s="123"/>
      <c r="J122" s="131">
        <f>BK122</f>
        <v>0</v>
      </c>
      <c r="L122" s="120"/>
      <c r="M122" s="125"/>
      <c r="P122" s="126">
        <f>P123</f>
        <v>0</v>
      </c>
      <c r="R122" s="126">
        <f>R123</f>
        <v>0</v>
      </c>
      <c r="T122" s="127">
        <f>T123</f>
        <v>0</v>
      </c>
      <c r="AR122" s="121" t="s">
        <v>121</v>
      </c>
      <c r="AT122" s="128" t="s">
        <v>76</v>
      </c>
      <c r="AU122" s="128" t="s">
        <v>85</v>
      </c>
      <c r="AY122" s="121" t="s">
        <v>122</v>
      </c>
      <c r="BK122" s="129">
        <f>BK123</f>
        <v>0</v>
      </c>
    </row>
    <row r="123" spans="2:65" s="1" customFormat="1" ht="16.5" customHeight="1">
      <c r="B123" s="32"/>
      <c r="C123" s="132" t="s">
        <v>85</v>
      </c>
      <c r="D123" s="132" t="s">
        <v>125</v>
      </c>
      <c r="E123" s="133" t="s">
        <v>126</v>
      </c>
      <c r="F123" s="134" t="s">
        <v>127</v>
      </c>
      <c r="G123" s="135" t="s">
        <v>128</v>
      </c>
      <c r="H123" s="136">
        <v>1</v>
      </c>
      <c r="I123" s="137"/>
      <c r="J123" s="138">
        <f>ROUND(I123*H123,2)</f>
        <v>0</v>
      </c>
      <c r="K123" s="134" t="s">
        <v>1</v>
      </c>
      <c r="L123" s="32"/>
      <c r="M123" s="139" t="s">
        <v>1</v>
      </c>
      <c r="N123" s="140" t="s">
        <v>42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129</v>
      </c>
      <c r="AT123" s="143" t="s">
        <v>125</v>
      </c>
      <c r="AU123" s="143" t="s">
        <v>87</v>
      </c>
      <c r="AY123" s="17" t="s">
        <v>122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85</v>
      </c>
      <c r="BK123" s="144">
        <f>ROUND(I123*H123,2)</f>
        <v>0</v>
      </c>
      <c r="BL123" s="17" t="s">
        <v>129</v>
      </c>
      <c r="BM123" s="143" t="s">
        <v>130</v>
      </c>
    </row>
    <row r="124" spans="2:65" s="11" customFormat="1" ht="22.9" customHeight="1">
      <c r="B124" s="120"/>
      <c r="D124" s="121" t="s">
        <v>76</v>
      </c>
      <c r="E124" s="130" t="s">
        <v>131</v>
      </c>
      <c r="F124" s="130" t="s">
        <v>132</v>
      </c>
      <c r="I124" s="123"/>
      <c r="J124" s="131">
        <f>BK124</f>
        <v>0</v>
      </c>
      <c r="L124" s="120"/>
      <c r="M124" s="125"/>
      <c r="P124" s="126">
        <f>P125</f>
        <v>0</v>
      </c>
      <c r="R124" s="126">
        <f>R125</f>
        <v>0</v>
      </c>
      <c r="T124" s="127">
        <f>T125</f>
        <v>0</v>
      </c>
      <c r="AR124" s="121" t="s">
        <v>121</v>
      </c>
      <c r="AT124" s="128" t="s">
        <v>76</v>
      </c>
      <c r="AU124" s="128" t="s">
        <v>85</v>
      </c>
      <c r="AY124" s="121" t="s">
        <v>122</v>
      </c>
      <c r="BK124" s="129">
        <f>BK125</f>
        <v>0</v>
      </c>
    </row>
    <row r="125" spans="2:65" s="1" customFormat="1" ht="16.5" customHeight="1">
      <c r="B125" s="32"/>
      <c r="C125" s="132" t="s">
        <v>87</v>
      </c>
      <c r="D125" s="132" t="s">
        <v>125</v>
      </c>
      <c r="E125" s="133" t="s">
        <v>133</v>
      </c>
      <c r="F125" s="134" t="s">
        <v>132</v>
      </c>
      <c r="G125" s="135" t="s">
        <v>128</v>
      </c>
      <c r="H125" s="136">
        <v>1</v>
      </c>
      <c r="I125" s="137"/>
      <c r="J125" s="138">
        <f>ROUND(I125*H125,2)</f>
        <v>0</v>
      </c>
      <c r="K125" s="134" t="s">
        <v>1</v>
      </c>
      <c r="L125" s="32"/>
      <c r="M125" s="139" t="s">
        <v>1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129</v>
      </c>
      <c r="AT125" s="143" t="s">
        <v>125</v>
      </c>
      <c r="AU125" s="143" t="s">
        <v>87</v>
      </c>
      <c r="AY125" s="17" t="s">
        <v>122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7" t="s">
        <v>85</v>
      </c>
      <c r="BK125" s="144">
        <f>ROUND(I125*H125,2)</f>
        <v>0</v>
      </c>
      <c r="BL125" s="17" t="s">
        <v>129</v>
      </c>
      <c r="BM125" s="143" t="s">
        <v>134</v>
      </c>
    </row>
    <row r="126" spans="2:65" s="11" customFormat="1" ht="22.9" customHeight="1">
      <c r="B126" s="120"/>
      <c r="D126" s="121" t="s">
        <v>76</v>
      </c>
      <c r="E126" s="130" t="s">
        <v>135</v>
      </c>
      <c r="F126" s="130" t="s">
        <v>136</v>
      </c>
      <c r="I126" s="123"/>
      <c r="J126" s="131">
        <f>BK126</f>
        <v>0</v>
      </c>
      <c r="L126" s="120"/>
      <c r="M126" s="125"/>
      <c r="P126" s="126">
        <f>P127</f>
        <v>0</v>
      </c>
      <c r="R126" s="126">
        <f>R127</f>
        <v>0</v>
      </c>
      <c r="T126" s="127">
        <f>T127</f>
        <v>0</v>
      </c>
      <c r="AR126" s="121" t="s">
        <v>121</v>
      </c>
      <c r="AT126" s="128" t="s">
        <v>76</v>
      </c>
      <c r="AU126" s="128" t="s">
        <v>85</v>
      </c>
      <c r="AY126" s="121" t="s">
        <v>122</v>
      </c>
      <c r="BK126" s="129">
        <f>BK127</f>
        <v>0</v>
      </c>
    </row>
    <row r="127" spans="2:65" s="1" customFormat="1" ht="16.5" customHeight="1">
      <c r="B127" s="32"/>
      <c r="C127" s="132" t="s">
        <v>137</v>
      </c>
      <c r="D127" s="132" t="s">
        <v>125</v>
      </c>
      <c r="E127" s="133" t="s">
        <v>138</v>
      </c>
      <c r="F127" s="134" t="s">
        <v>139</v>
      </c>
      <c r="G127" s="135" t="s">
        <v>128</v>
      </c>
      <c r="H127" s="136">
        <v>1</v>
      </c>
      <c r="I127" s="137"/>
      <c r="J127" s="138">
        <f>ROUND(I127*H127,2)</f>
        <v>0</v>
      </c>
      <c r="K127" s="134" t="s">
        <v>1</v>
      </c>
      <c r="L127" s="32"/>
      <c r="M127" s="145" t="s">
        <v>1</v>
      </c>
      <c r="N127" s="146" t="s">
        <v>42</v>
      </c>
      <c r="O127" s="147"/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AR127" s="143" t="s">
        <v>129</v>
      </c>
      <c r="AT127" s="143" t="s">
        <v>125</v>
      </c>
      <c r="AU127" s="143" t="s">
        <v>87</v>
      </c>
      <c r="AY127" s="17" t="s">
        <v>122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129</v>
      </c>
      <c r="BM127" s="143" t="s">
        <v>140</v>
      </c>
    </row>
    <row r="128" spans="2:65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2"/>
    </row>
  </sheetData>
  <sheetProtection algorithmName="SHA-512" hashValue="an0EsqTaPIIhIOWOCeq8zyrwstSKv+egbP0qiW3hCSaRrHHboFTPM4MRi0fcDCl1tij5Lg8G74OEvJDVAZ3+vw==" saltValue="CRW475KyFWN5n7hbAuU95KpKF208MlxCJ0+DSHa22p8zjlaqI32SuzydCj0MVrFMxi8i3sa7BVKnSF6/MRq1VA==" spinCount="100000" sheet="1" objects="1" scenarios="1" formatColumns="0" formatRows="0" autoFilter="0"/>
  <autoFilter ref="C119:K127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206"/>
  <sheetViews>
    <sheetView showGridLines="0" view="pageBreakPreview" topLeftCell="A173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7" t="s">
        <v>90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94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2" t="str">
        <f>'Rekapitulace stavby'!K6</f>
        <v>MŠ PODLÉŠKOVÁ - REKONSTRUKCE VENKOVNÍHO HŘIŠTĚ</v>
      </c>
      <c r="F7" s="233"/>
      <c r="G7" s="233"/>
      <c r="H7" s="233"/>
      <c r="L7" s="20"/>
    </row>
    <row r="8" spans="2:46" s="1" customFormat="1" ht="12" hidden="1" customHeight="1">
      <c r="B8" s="32"/>
      <c r="D8" s="27" t="s">
        <v>95</v>
      </c>
      <c r="L8" s="32"/>
    </row>
    <row r="9" spans="2:46" s="1" customFormat="1" ht="16.5" hidden="1" customHeight="1">
      <c r="B9" s="32"/>
      <c r="E9" s="213" t="s">
        <v>141</v>
      </c>
      <c r="F9" s="234"/>
      <c r="G9" s="234"/>
      <c r="H9" s="23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24. 10. 2025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5" t="str">
        <f>'Rekapitulace stavby'!E14</f>
        <v>Vyplň údaj</v>
      </c>
      <c r="F18" s="197"/>
      <c r="G18" s="197"/>
      <c r="H18" s="197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02" t="s">
        <v>1</v>
      </c>
      <c r="F27" s="202"/>
      <c r="G27" s="202"/>
      <c r="H27" s="202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ROUND(J121,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ROUND((SUM(BE121:BE205)),  2)</f>
        <v>0</v>
      </c>
      <c r="I33" s="92">
        <v>0.21</v>
      </c>
      <c r="J33" s="91">
        <f>ROUND(((SUM(BE121:BE205))*I33),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ROUND((SUM(BF121:BF205)),  2)</f>
        <v>0</v>
      </c>
      <c r="I34" s="92">
        <v>0.12</v>
      </c>
      <c r="J34" s="91">
        <f>ROUND(((SUM(BF121:BF205))*I34),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ROUND((SUM(BG121:BG205)),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ROUND((SUM(BH121:BH205)),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ROUND((SUM(BI121:BI205)),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MŠ PODLÉŠKOVÁ - REKONSTRUKCE VENKOVNÍHO HŘIŠTĚ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13" t="str">
        <f>E9</f>
        <v>02 - BOURACÍ PRÁCE</v>
      </c>
      <c r="F87" s="234"/>
      <c r="G87" s="234"/>
      <c r="H87" s="23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Podléšková 3087/26, 106 00, Praha 10</v>
      </c>
      <c r="I89" s="27" t="s">
        <v>22</v>
      </c>
      <c r="J89" s="52" t="str">
        <f>IF(J12="","",J12)</f>
        <v>24. 10. 2025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MČ Praha 10</v>
      </c>
      <c r="I91" s="27" t="s">
        <v>30</v>
      </c>
      <c r="J91" s="30" t="str">
        <f>E21</f>
        <v>A plus spol. s 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98</v>
      </c>
      <c r="D94" s="93"/>
      <c r="E94" s="93"/>
      <c r="F94" s="93"/>
      <c r="G94" s="93"/>
      <c r="H94" s="93"/>
      <c r="I94" s="93"/>
      <c r="J94" s="102" t="s">
        <v>99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100</v>
      </c>
      <c r="J96" s="66">
        <f>J121</f>
        <v>0</v>
      </c>
      <c r="L96" s="32"/>
      <c r="AU96" s="17" t="s">
        <v>101</v>
      </c>
    </row>
    <row r="97" spans="2:12" s="8" customFormat="1" ht="24.95" customHeight="1">
      <c r="B97" s="104"/>
      <c r="D97" s="105" t="s">
        <v>142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143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144</v>
      </c>
      <c r="E99" s="110"/>
      <c r="F99" s="110"/>
      <c r="G99" s="110"/>
      <c r="H99" s="110"/>
      <c r="I99" s="110"/>
      <c r="J99" s="111">
        <f>J168</f>
        <v>0</v>
      </c>
      <c r="L99" s="108"/>
    </row>
    <row r="100" spans="2:12" s="9" customFormat="1" ht="19.899999999999999" customHeight="1">
      <c r="B100" s="108"/>
      <c r="D100" s="109" t="s">
        <v>145</v>
      </c>
      <c r="E100" s="110"/>
      <c r="F100" s="110"/>
      <c r="G100" s="110"/>
      <c r="H100" s="110"/>
      <c r="I100" s="110"/>
      <c r="J100" s="111">
        <f>J172</f>
        <v>0</v>
      </c>
      <c r="L100" s="108"/>
    </row>
    <row r="101" spans="2:12" s="9" customFormat="1" ht="19.899999999999999" customHeight="1">
      <c r="B101" s="108"/>
      <c r="D101" s="109" t="s">
        <v>146</v>
      </c>
      <c r="E101" s="110"/>
      <c r="F101" s="110"/>
      <c r="G101" s="110"/>
      <c r="H101" s="110"/>
      <c r="I101" s="110"/>
      <c r="J101" s="111">
        <f>J197</f>
        <v>0</v>
      </c>
      <c r="L101" s="108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106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2" t="str">
        <f>E7</f>
        <v>MŠ PODLÉŠKOVÁ - REKONSTRUKCE VENKOVNÍHO HŘIŠTĚ</v>
      </c>
      <c r="F111" s="233"/>
      <c r="G111" s="233"/>
      <c r="H111" s="233"/>
      <c r="L111" s="32"/>
    </row>
    <row r="112" spans="2:12" s="1" customFormat="1" ht="12" customHeight="1">
      <c r="B112" s="32"/>
      <c r="C112" s="27" t="s">
        <v>95</v>
      </c>
      <c r="L112" s="32"/>
    </row>
    <row r="113" spans="2:65" s="1" customFormat="1" ht="16.5" customHeight="1">
      <c r="B113" s="32"/>
      <c r="E113" s="213" t="str">
        <f>E9</f>
        <v>02 - BOURACÍ PRÁCE</v>
      </c>
      <c r="F113" s="234"/>
      <c r="G113" s="234"/>
      <c r="H113" s="234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Podléšková 3087/26, 106 00, Praha 10</v>
      </c>
      <c r="I115" s="27" t="s">
        <v>22</v>
      </c>
      <c r="J115" s="52" t="str">
        <f>IF(J12="","",J12)</f>
        <v>24. 10. 2025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MČ Praha 10</v>
      </c>
      <c r="I117" s="27" t="s">
        <v>30</v>
      </c>
      <c r="J117" s="30" t="str">
        <f>E21</f>
        <v>A plus spol. s r.o.</v>
      </c>
      <c r="L117" s="32"/>
    </row>
    <row r="118" spans="2:65" s="1" customFormat="1" ht="15.2" customHeight="1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>Vladimír Mrázek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107</v>
      </c>
      <c r="D120" s="114" t="s">
        <v>62</v>
      </c>
      <c r="E120" s="114" t="s">
        <v>58</v>
      </c>
      <c r="F120" s="114" t="s">
        <v>59</v>
      </c>
      <c r="G120" s="114" t="s">
        <v>108</v>
      </c>
      <c r="H120" s="114" t="s">
        <v>109</v>
      </c>
      <c r="I120" s="114" t="s">
        <v>110</v>
      </c>
      <c r="J120" s="114" t="s">
        <v>99</v>
      </c>
      <c r="K120" s="115" t="s">
        <v>111</v>
      </c>
      <c r="L120" s="112"/>
      <c r="M120" s="59" t="s">
        <v>1</v>
      </c>
      <c r="N120" s="60" t="s">
        <v>41</v>
      </c>
      <c r="O120" s="60" t="s">
        <v>112</v>
      </c>
      <c r="P120" s="60" t="s">
        <v>113</v>
      </c>
      <c r="Q120" s="60" t="s">
        <v>114</v>
      </c>
      <c r="R120" s="60" t="s">
        <v>115</v>
      </c>
      <c r="S120" s="60" t="s">
        <v>116</v>
      </c>
      <c r="T120" s="61" t="s">
        <v>117</v>
      </c>
    </row>
    <row r="121" spans="2:65" s="1" customFormat="1" ht="22.9" customHeight="1">
      <c r="B121" s="32"/>
      <c r="C121" s="64" t="s">
        <v>118</v>
      </c>
      <c r="J121" s="116">
        <f>BK121</f>
        <v>0</v>
      </c>
      <c r="L121" s="32"/>
      <c r="M121" s="62"/>
      <c r="N121" s="53"/>
      <c r="O121" s="53"/>
      <c r="P121" s="117">
        <f>P122</f>
        <v>0</v>
      </c>
      <c r="Q121" s="53"/>
      <c r="R121" s="117">
        <f>R122</f>
        <v>0</v>
      </c>
      <c r="S121" s="53"/>
      <c r="T121" s="118">
        <f>T122</f>
        <v>288.77625</v>
      </c>
      <c r="AT121" s="17" t="s">
        <v>76</v>
      </c>
      <c r="AU121" s="17" t="s">
        <v>101</v>
      </c>
      <c r="BK121" s="119">
        <f>BK122</f>
        <v>0</v>
      </c>
    </row>
    <row r="122" spans="2:65" s="11" customFormat="1" ht="25.9" customHeight="1">
      <c r="B122" s="120"/>
      <c r="D122" s="121" t="s">
        <v>76</v>
      </c>
      <c r="E122" s="122" t="s">
        <v>147</v>
      </c>
      <c r="F122" s="122" t="s">
        <v>148</v>
      </c>
      <c r="I122" s="123"/>
      <c r="J122" s="124">
        <f>BK122</f>
        <v>0</v>
      </c>
      <c r="L122" s="120"/>
      <c r="M122" s="125"/>
      <c r="P122" s="126">
        <f>P123+P168+P172+P197</f>
        <v>0</v>
      </c>
      <c r="R122" s="126">
        <f>R123+R168+R172+R197</f>
        <v>0</v>
      </c>
      <c r="T122" s="127">
        <f>T123+T168+T172+T197</f>
        <v>288.77625</v>
      </c>
      <c r="AR122" s="121" t="s">
        <v>85</v>
      </c>
      <c r="AT122" s="128" t="s">
        <v>76</v>
      </c>
      <c r="AU122" s="128" t="s">
        <v>77</v>
      </c>
      <c r="AY122" s="121" t="s">
        <v>122</v>
      </c>
      <c r="BK122" s="129">
        <f>BK123+BK168+BK172+BK197</f>
        <v>0</v>
      </c>
    </row>
    <row r="123" spans="2:65" s="11" customFormat="1" ht="22.9" customHeight="1">
      <c r="B123" s="120"/>
      <c r="D123" s="121" t="s">
        <v>76</v>
      </c>
      <c r="E123" s="130" t="s">
        <v>85</v>
      </c>
      <c r="F123" s="130" t="s">
        <v>149</v>
      </c>
      <c r="I123" s="123"/>
      <c r="J123" s="131">
        <f>BK123</f>
        <v>0</v>
      </c>
      <c r="L123" s="120"/>
      <c r="M123" s="125"/>
      <c r="P123" s="126">
        <f>SUM(P124:P167)</f>
        <v>0</v>
      </c>
      <c r="R123" s="126">
        <f>SUM(R124:R167)</f>
        <v>0</v>
      </c>
      <c r="T123" s="127">
        <f>SUM(T124:T167)</f>
        <v>264.59625</v>
      </c>
      <c r="AR123" s="121" t="s">
        <v>85</v>
      </c>
      <c r="AT123" s="128" t="s">
        <v>76</v>
      </c>
      <c r="AU123" s="128" t="s">
        <v>85</v>
      </c>
      <c r="AY123" s="121" t="s">
        <v>122</v>
      </c>
      <c r="BK123" s="129">
        <f>SUM(BK124:BK167)</f>
        <v>0</v>
      </c>
    </row>
    <row r="124" spans="2:65" s="1" customFormat="1" ht="21.75" customHeight="1">
      <c r="B124" s="32"/>
      <c r="C124" s="132" t="s">
        <v>85</v>
      </c>
      <c r="D124" s="132" t="s">
        <v>125</v>
      </c>
      <c r="E124" s="133" t="s">
        <v>150</v>
      </c>
      <c r="F124" s="134" t="s">
        <v>151</v>
      </c>
      <c r="G124" s="135" t="s">
        <v>152</v>
      </c>
      <c r="H124" s="136">
        <v>12</v>
      </c>
      <c r="I124" s="137"/>
      <c r="J124" s="138">
        <f>ROUND(I124*H124,2)</f>
        <v>0</v>
      </c>
      <c r="K124" s="134" t="s">
        <v>153</v>
      </c>
      <c r="L124" s="32"/>
      <c r="M124" s="139" t="s">
        <v>1</v>
      </c>
      <c r="N124" s="140" t="s">
        <v>42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154</v>
      </c>
      <c r="AT124" s="143" t="s">
        <v>125</v>
      </c>
      <c r="AU124" s="143" t="s">
        <v>87</v>
      </c>
      <c r="AY124" s="17" t="s">
        <v>122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85</v>
      </c>
      <c r="BK124" s="144">
        <f>ROUND(I124*H124,2)</f>
        <v>0</v>
      </c>
      <c r="BL124" s="17" t="s">
        <v>154</v>
      </c>
      <c r="BM124" s="143" t="s">
        <v>155</v>
      </c>
    </row>
    <row r="125" spans="2:65" s="12" customFormat="1" ht="11.25">
      <c r="B125" s="150"/>
      <c r="D125" s="151" t="s">
        <v>156</v>
      </c>
      <c r="E125" s="152" t="s">
        <v>1</v>
      </c>
      <c r="F125" s="153" t="s">
        <v>157</v>
      </c>
      <c r="H125" s="154">
        <v>12</v>
      </c>
      <c r="I125" s="155"/>
      <c r="L125" s="150"/>
      <c r="M125" s="156"/>
      <c r="T125" s="157"/>
      <c r="AT125" s="152" t="s">
        <v>156</v>
      </c>
      <c r="AU125" s="152" t="s">
        <v>87</v>
      </c>
      <c r="AV125" s="12" t="s">
        <v>87</v>
      </c>
      <c r="AW125" s="12" t="s">
        <v>32</v>
      </c>
      <c r="AX125" s="12" t="s">
        <v>85</v>
      </c>
      <c r="AY125" s="152" t="s">
        <v>122</v>
      </c>
    </row>
    <row r="126" spans="2:65" s="1" customFormat="1" ht="16.5" customHeight="1">
      <c r="B126" s="32"/>
      <c r="C126" s="132" t="s">
        <v>87</v>
      </c>
      <c r="D126" s="132" t="s">
        <v>125</v>
      </c>
      <c r="E126" s="133" t="s">
        <v>158</v>
      </c>
      <c r="F126" s="134" t="s">
        <v>159</v>
      </c>
      <c r="G126" s="135" t="s">
        <v>152</v>
      </c>
      <c r="H126" s="136">
        <v>56</v>
      </c>
      <c r="I126" s="137"/>
      <c r="J126" s="138">
        <f>ROUND(I126*H126,2)</f>
        <v>0</v>
      </c>
      <c r="K126" s="134" t="s">
        <v>153</v>
      </c>
      <c r="L126" s="32"/>
      <c r="M126" s="139" t="s">
        <v>1</v>
      </c>
      <c r="N126" s="140" t="s">
        <v>42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154</v>
      </c>
      <c r="AT126" s="143" t="s">
        <v>125</v>
      </c>
      <c r="AU126" s="143" t="s">
        <v>87</v>
      </c>
      <c r="AY126" s="17" t="s">
        <v>122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85</v>
      </c>
      <c r="BK126" s="144">
        <f>ROUND(I126*H126,2)</f>
        <v>0</v>
      </c>
      <c r="BL126" s="17" t="s">
        <v>154</v>
      </c>
      <c r="BM126" s="143" t="s">
        <v>160</v>
      </c>
    </row>
    <row r="127" spans="2:65" s="12" customFormat="1" ht="11.25">
      <c r="B127" s="150"/>
      <c r="D127" s="151" t="s">
        <v>156</v>
      </c>
      <c r="E127" s="152" t="s">
        <v>1</v>
      </c>
      <c r="F127" s="153" t="s">
        <v>161</v>
      </c>
      <c r="H127" s="154">
        <v>8</v>
      </c>
      <c r="I127" s="155"/>
      <c r="L127" s="150"/>
      <c r="M127" s="156"/>
      <c r="T127" s="157"/>
      <c r="AT127" s="152" t="s">
        <v>156</v>
      </c>
      <c r="AU127" s="152" t="s">
        <v>87</v>
      </c>
      <c r="AV127" s="12" t="s">
        <v>87</v>
      </c>
      <c r="AW127" s="12" t="s">
        <v>32</v>
      </c>
      <c r="AX127" s="12" t="s">
        <v>77</v>
      </c>
      <c r="AY127" s="152" t="s">
        <v>122</v>
      </c>
    </row>
    <row r="128" spans="2:65" s="12" customFormat="1" ht="11.25">
      <c r="B128" s="150"/>
      <c r="D128" s="151" t="s">
        <v>156</v>
      </c>
      <c r="E128" s="152" t="s">
        <v>1</v>
      </c>
      <c r="F128" s="153" t="s">
        <v>162</v>
      </c>
      <c r="H128" s="154">
        <v>27.6</v>
      </c>
      <c r="I128" s="155"/>
      <c r="L128" s="150"/>
      <c r="M128" s="156"/>
      <c r="T128" s="157"/>
      <c r="AT128" s="152" t="s">
        <v>156</v>
      </c>
      <c r="AU128" s="152" t="s">
        <v>87</v>
      </c>
      <c r="AV128" s="12" t="s">
        <v>87</v>
      </c>
      <c r="AW128" s="12" t="s">
        <v>32</v>
      </c>
      <c r="AX128" s="12" t="s">
        <v>77</v>
      </c>
      <c r="AY128" s="152" t="s">
        <v>122</v>
      </c>
    </row>
    <row r="129" spans="2:65" s="12" customFormat="1" ht="11.25">
      <c r="B129" s="150"/>
      <c r="D129" s="151" t="s">
        <v>156</v>
      </c>
      <c r="E129" s="152" t="s">
        <v>1</v>
      </c>
      <c r="F129" s="153" t="s">
        <v>163</v>
      </c>
      <c r="H129" s="154">
        <v>5.4</v>
      </c>
      <c r="I129" s="155"/>
      <c r="L129" s="150"/>
      <c r="M129" s="156"/>
      <c r="T129" s="157"/>
      <c r="AT129" s="152" t="s">
        <v>156</v>
      </c>
      <c r="AU129" s="152" t="s">
        <v>87</v>
      </c>
      <c r="AV129" s="12" t="s">
        <v>87</v>
      </c>
      <c r="AW129" s="12" t="s">
        <v>32</v>
      </c>
      <c r="AX129" s="12" t="s">
        <v>77</v>
      </c>
      <c r="AY129" s="152" t="s">
        <v>122</v>
      </c>
    </row>
    <row r="130" spans="2:65" s="12" customFormat="1" ht="11.25">
      <c r="B130" s="150"/>
      <c r="D130" s="151" t="s">
        <v>156</v>
      </c>
      <c r="E130" s="152" t="s">
        <v>1</v>
      </c>
      <c r="F130" s="153" t="s">
        <v>164</v>
      </c>
      <c r="H130" s="154">
        <v>15</v>
      </c>
      <c r="I130" s="155"/>
      <c r="L130" s="150"/>
      <c r="M130" s="156"/>
      <c r="T130" s="157"/>
      <c r="AT130" s="152" t="s">
        <v>156</v>
      </c>
      <c r="AU130" s="152" t="s">
        <v>87</v>
      </c>
      <c r="AV130" s="12" t="s">
        <v>87</v>
      </c>
      <c r="AW130" s="12" t="s">
        <v>32</v>
      </c>
      <c r="AX130" s="12" t="s">
        <v>77</v>
      </c>
      <c r="AY130" s="152" t="s">
        <v>122</v>
      </c>
    </row>
    <row r="131" spans="2:65" s="13" customFormat="1" ht="11.25">
      <c r="B131" s="158"/>
      <c r="D131" s="151" t="s">
        <v>156</v>
      </c>
      <c r="E131" s="159" t="s">
        <v>1</v>
      </c>
      <c r="F131" s="160" t="s">
        <v>165</v>
      </c>
      <c r="H131" s="161">
        <v>56</v>
      </c>
      <c r="I131" s="162"/>
      <c r="L131" s="158"/>
      <c r="M131" s="163"/>
      <c r="T131" s="164"/>
      <c r="AT131" s="159" t="s">
        <v>156</v>
      </c>
      <c r="AU131" s="159" t="s">
        <v>87</v>
      </c>
      <c r="AV131" s="13" t="s">
        <v>154</v>
      </c>
      <c r="AW131" s="13" t="s">
        <v>32</v>
      </c>
      <c r="AX131" s="13" t="s">
        <v>85</v>
      </c>
      <c r="AY131" s="159" t="s">
        <v>122</v>
      </c>
    </row>
    <row r="132" spans="2:65" s="1" customFormat="1" ht="16.5" customHeight="1">
      <c r="B132" s="32"/>
      <c r="C132" s="132" t="s">
        <v>137</v>
      </c>
      <c r="D132" s="132" t="s">
        <v>125</v>
      </c>
      <c r="E132" s="133" t="s">
        <v>166</v>
      </c>
      <c r="F132" s="134" t="s">
        <v>167</v>
      </c>
      <c r="G132" s="135" t="s">
        <v>152</v>
      </c>
      <c r="H132" s="136">
        <v>10.75</v>
      </c>
      <c r="I132" s="137"/>
      <c r="J132" s="138">
        <f>ROUND(I132*H132,2)</f>
        <v>0</v>
      </c>
      <c r="K132" s="134" t="s">
        <v>153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0.255</v>
      </c>
      <c r="T132" s="142">
        <f>S132*H132</f>
        <v>2.74125</v>
      </c>
      <c r="AR132" s="143" t="s">
        <v>154</v>
      </c>
      <c r="AT132" s="143" t="s">
        <v>125</v>
      </c>
      <c r="AU132" s="143" t="s">
        <v>87</v>
      </c>
      <c r="AY132" s="17" t="s">
        <v>122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154</v>
      </c>
      <c r="BM132" s="143" t="s">
        <v>168</v>
      </c>
    </row>
    <row r="133" spans="2:65" s="12" customFormat="1" ht="11.25">
      <c r="B133" s="150"/>
      <c r="D133" s="151" t="s">
        <v>156</v>
      </c>
      <c r="E133" s="152" t="s">
        <v>1</v>
      </c>
      <c r="F133" s="153" t="s">
        <v>169</v>
      </c>
      <c r="H133" s="154">
        <v>10.75</v>
      </c>
      <c r="I133" s="155"/>
      <c r="L133" s="150"/>
      <c r="M133" s="156"/>
      <c r="T133" s="157"/>
      <c r="AT133" s="152" t="s">
        <v>156</v>
      </c>
      <c r="AU133" s="152" t="s">
        <v>87</v>
      </c>
      <c r="AV133" s="12" t="s">
        <v>87</v>
      </c>
      <c r="AW133" s="12" t="s">
        <v>32</v>
      </c>
      <c r="AX133" s="12" t="s">
        <v>85</v>
      </c>
      <c r="AY133" s="152" t="s">
        <v>122</v>
      </c>
    </row>
    <row r="134" spans="2:65" s="1" customFormat="1" ht="16.5" customHeight="1">
      <c r="B134" s="32"/>
      <c r="C134" s="132" t="s">
        <v>154</v>
      </c>
      <c r="D134" s="132" t="s">
        <v>125</v>
      </c>
      <c r="E134" s="133" t="s">
        <v>170</v>
      </c>
      <c r="F134" s="134" t="s">
        <v>171</v>
      </c>
      <c r="G134" s="135" t="s">
        <v>152</v>
      </c>
      <c r="H134" s="136">
        <v>24</v>
      </c>
      <c r="I134" s="137"/>
      <c r="J134" s="138">
        <f>ROUND(I134*H134,2)</f>
        <v>0</v>
      </c>
      <c r="K134" s="134" t="s">
        <v>153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0.26</v>
      </c>
      <c r="T134" s="142">
        <f>S134*H134</f>
        <v>6.24</v>
      </c>
      <c r="AR134" s="143" t="s">
        <v>154</v>
      </c>
      <c r="AT134" s="143" t="s">
        <v>125</v>
      </c>
      <c r="AU134" s="143" t="s">
        <v>87</v>
      </c>
      <c r="AY134" s="17" t="s">
        <v>122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154</v>
      </c>
      <c r="BM134" s="143" t="s">
        <v>172</v>
      </c>
    </row>
    <row r="135" spans="2:65" s="12" customFormat="1" ht="11.25">
      <c r="B135" s="150"/>
      <c r="D135" s="151" t="s">
        <v>156</v>
      </c>
      <c r="E135" s="152" t="s">
        <v>1</v>
      </c>
      <c r="F135" s="153" t="s">
        <v>173</v>
      </c>
      <c r="H135" s="154">
        <v>17</v>
      </c>
      <c r="I135" s="155"/>
      <c r="L135" s="150"/>
      <c r="M135" s="156"/>
      <c r="T135" s="157"/>
      <c r="AT135" s="152" t="s">
        <v>156</v>
      </c>
      <c r="AU135" s="152" t="s">
        <v>87</v>
      </c>
      <c r="AV135" s="12" t="s">
        <v>87</v>
      </c>
      <c r="AW135" s="12" t="s">
        <v>32</v>
      </c>
      <c r="AX135" s="12" t="s">
        <v>77</v>
      </c>
      <c r="AY135" s="152" t="s">
        <v>122</v>
      </c>
    </row>
    <row r="136" spans="2:65" s="12" customFormat="1" ht="11.25">
      <c r="B136" s="150"/>
      <c r="D136" s="151" t="s">
        <v>156</v>
      </c>
      <c r="E136" s="152" t="s">
        <v>1</v>
      </c>
      <c r="F136" s="153" t="s">
        <v>174</v>
      </c>
      <c r="H136" s="154">
        <v>7</v>
      </c>
      <c r="I136" s="155"/>
      <c r="L136" s="150"/>
      <c r="M136" s="156"/>
      <c r="T136" s="157"/>
      <c r="AT136" s="152" t="s">
        <v>156</v>
      </c>
      <c r="AU136" s="152" t="s">
        <v>87</v>
      </c>
      <c r="AV136" s="12" t="s">
        <v>87</v>
      </c>
      <c r="AW136" s="12" t="s">
        <v>32</v>
      </c>
      <c r="AX136" s="12" t="s">
        <v>77</v>
      </c>
      <c r="AY136" s="152" t="s">
        <v>122</v>
      </c>
    </row>
    <row r="137" spans="2:65" s="13" customFormat="1" ht="11.25">
      <c r="B137" s="158"/>
      <c r="D137" s="151" t="s">
        <v>156</v>
      </c>
      <c r="E137" s="159" t="s">
        <v>1</v>
      </c>
      <c r="F137" s="160" t="s">
        <v>165</v>
      </c>
      <c r="H137" s="161">
        <v>24</v>
      </c>
      <c r="I137" s="162"/>
      <c r="L137" s="158"/>
      <c r="M137" s="163"/>
      <c r="T137" s="164"/>
      <c r="AT137" s="159" t="s">
        <v>156</v>
      </c>
      <c r="AU137" s="159" t="s">
        <v>87</v>
      </c>
      <c r="AV137" s="13" t="s">
        <v>154</v>
      </c>
      <c r="AW137" s="13" t="s">
        <v>32</v>
      </c>
      <c r="AX137" s="13" t="s">
        <v>85</v>
      </c>
      <c r="AY137" s="159" t="s">
        <v>122</v>
      </c>
    </row>
    <row r="138" spans="2:65" s="1" customFormat="1" ht="16.5" customHeight="1">
      <c r="B138" s="32"/>
      <c r="C138" s="132" t="s">
        <v>121</v>
      </c>
      <c r="D138" s="132" t="s">
        <v>125</v>
      </c>
      <c r="E138" s="133" t="s">
        <v>175</v>
      </c>
      <c r="F138" s="134" t="s">
        <v>176</v>
      </c>
      <c r="G138" s="135" t="s">
        <v>152</v>
      </c>
      <c r="H138" s="136">
        <v>3</v>
      </c>
      <c r="I138" s="137"/>
      <c r="J138" s="138">
        <f>ROUND(I138*H138,2)</f>
        <v>0</v>
      </c>
      <c r="K138" s="134" t="s">
        <v>153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0.22</v>
      </c>
      <c r="T138" s="142">
        <f>S138*H138</f>
        <v>0.66</v>
      </c>
      <c r="AR138" s="143" t="s">
        <v>154</v>
      </c>
      <c r="AT138" s="143" t="s">
        <v>125</v>
      </c>
      <c r="AU138" s="143" t="s">
        <v>87</v>
      </c>
      <c r="AY138" s="17" t="s">
        <v>122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154</v>
      </c>
      <c r="BM138" s="143" t="s">
        <v>177</v>
      </c>
    </row>
    <row r="139" spans="2:65" s="1" customFormat="1" ht="16.5" customHeight="1">
      <c r="B139" s="32"/>
      <c r="C139" s="132" t="s">
        <v>178</v>
      </c>
      <c r="D139" s="132" t="s">
        <v>125</v>
      </c>
      <c r="E139" s="133" t="s">
        <v>179</v>
      </c>
      <c r="F139" s="134" t="s">
        <v>180</v>
      </c>
      <c r="G139" s="135" t="s">
        <v>152</v>
      </c>
      <c r="H139" s="136">
        <v>283</v>
      </c>
      <c r="I139" s="137"/>
      <c r="J139" s="138">
        <f>ROUND(I139*H139,2)</f>
        <v>0</v>
      </c>
      <c r="K139" s="134" t="s">
        <v>153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0</v>
      </c>
      <c r="R139" s="141">
        <f>Q139*H139</f>
        <v>0</v>
      </c>
      <c r="S139" s="141">
        <v>0.18</v>
      </c>
      <c r="T139" s="142">
        <f>S139*H139</f>
        <v>50.94</v>
      </c>
      <c r="AR139" s="143" t="s">
        <v>154</v>
      </c>
      <c r="AT139" s="143" t="s">
        <v>125</v>
      </c>
      <c r="AU139" s="143" t="s">
        <v>87</v>
      </c>
      <c r="AY139" s="17" t="s">
        <v>122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154</v>
      </c>
      <c r="BM139" s="143" t="s">
        <v>181</v>
      </c>
    </row>
    <row r="140" spans="2:65" s="12" customFormat="1" ht="11.25">
      <c r="B140" s="150"/>
      <c r="D140" s="151" t="s">
        <v>156</v>
      </c>
      <c r="E140" s="152" t="s">
        <v>1</v>
      </c>
      <c r="F140" s="153" t="s">
        <v>182</v>
      </c>
      <c r="H140" s="154">
        <v>283</v>
      </c>
      <c r="I140" s="155"/>
      <c r="L140" s="150"/>
      <c r="M140" s="156"/>
      <c r="T140" s="157"/>
      <c r="AT140" s="152" t="s">
        <v>156</v>
      </c>
      <c r="AU140" s="152" t="s">
        <v>87</v>
      </c>
      <c r="AV140" s="12" t="s">
        <v>87</v>
      </c>
      <c r="AW140" s="12" t="s">
        <v>32</v>
      </c>
      <c r="AX140" s="12" t="s">
        <v>85</v>
      </c>
      <c r="AY140" s="152" t="s">
        <v>122</v>
      </c>
    </row>
    <row r="141" spans="2:65" s="1" customFormat="1" ht="16.5" customHeight="1">
      <c r="B141" s="32"/>
      <c r="C141" s="132" t="s">
        <v>183</v>
      </c>
      <c r="D141" s="132" t="s">
        <v>125</v>
      </c>
      <c r="E141" s="133" t="s">
        <v>184</v>
      </c>
      <c r="F141" s="134" t="s">
        <v>185</v>
      </c>
      <c r="G141" s="135" t="s">
        <v>152</v>
      </c>
      <c r="H141" s="136">
        <v>283</v>
      </c>
      <c r="I141" s="137"/>
      <c r="J141" s="138">
        <f>ROUND(I141*H141,2)</f>
        <v>0</v>
      </c>
      <c r="K141" s="134" t="s">
        <v>153</v>
      </c>
      <c r="L141" s="32"/>
      <c r="M141" s="139" t="s">
        <v>1</v>
      </c>
      <c r="N141" s="140" t="s">
        <v>42</v>
      </c>
      <c r="P141" s="141">
        <f>O141*H141</f>
        <v>0</v>
      </c>
      <c r="Q141" s="141">
        <v>0</v>
      </c>
      <c r="R141" s="141">
        <f>Q141*H141</f>
        <v>0</v>
      </c>
      <c r="S141" s="141">
        <v>0.57999999999999996</v>
      </c>
      <c r="T141" s="142">
        <f>S141*H141</f>
        <v>164.14</v>
      </c>
      <c r="AR141" s="143" t="s">
        <v>154</v>
      </c>
      <c r="AT141" s="143" t="s">
        <v>125</v>
      </c>
      <c r="AU141" s="143" t="s">
        <v>87</v>
      </c>
      <c r="AY141" s="17" t="s">
        <v>122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85</v>
      </c>
      <c r="BK141" s="144">
        <f>ROUND(I141*H141,2)</f>
        <v>0</v>
      </c>
      <c r="BL141" s="17" t="s">
        <v>154</v>
      </c>
      <c r="BM141" s="143" t="s">
        <v>186</v>
      </c>
    </row>
    <row r="142" spans="2:65" s="12" customFormat="1" ht="11.25">
      <c r="B142" s="150"/>
      <c r="D142" s="151" t="s">
        <v>156</v>
      </c>
      <c r="E142" s="152" t="s">
        <v>1</v>
      </c>
      <c r="F142" s="153" t="s">
        <v>182</v>
      </c>
      <c r="H142" s="154">
        <v>283</v>
      </c>
      <c r="I142" s="155"/>
      <c r="L142" s="150"/>
      <c r="M142" s="156"/>
      <c r="T142" s="157"/>
      <c r="AT142" s="152" t="s">
        <v>156</v>
      </c>
      <c r="AU142" s="152" t="s">
        <v>87</v>
      </c>
      <c r="AV142" s="12" t="s">
        <v>87</v>
      </c>
      <c r="AW142" s="12" t="s">
        <v>32</v>
      </c>
      <c r="AX142" s="12" t="s">
        <v>85</v>
      </c>
      <c r="AY142" s="152" t="s">
        <v>122</v>
      </c>
    </row>
    <row r="143" spans="2:65" s="1" customFormat="1" ht="16.5" customHeight="1">
      <c r="B143" s="32"/>
      <c r="C143" s="132" t="s">
        <v>187</v>
      </c>
      <c r="D143" s="132" t="s">
        <v>125</v>
      </c>
      <c r="E143" s="133" t="s">
        <v>188</v>
      </c>
      <c r="F143" s="134" t="s">
        <v>189</v>
      </c>
      <c r="G143" s="135" t="s">
        <v>152</v>
      </c>
      <c r="H143" s="136">
        <v>10.75</v>
      </c>
      <c r="I143" s="137"/>
      <c r="J143" s="138">
        <f>ROUND(I143*H143,2)</f>
        <v>0</v>
      </c>
      <c r="K143" s="134" t="s">
        <v>153</v>
      </c>
      <c r="L143" s="32"/>
      <c r="M143" s="139" t="s">
        <v>1</v>
      </c>
      <c r="N143" s="140" t="s">
        <v>42</v>
      </c>
      <c r="P143" s="141">
        <f>O143*H143</f>
        <v>0</v>
      </c>
      <c r="Q143" s="141">
        <v>0</v>
      </c>
      <c r="R143" s="141">
        <f>Q143*H143</f>
        <v>0</v>
      </c>
      <c r="S143" s="141">
        <v>0.3</v>
      </c>
      <c r="T143" s="142">
        <f>S143*H143</f>
        <v>3.2250000000000001</v>
      </c>
      <c r="AR143" s="143" t="s">
        <v>154</v>
      </c>
      <c r="AT143" s="143" t="s">
        <v>125</v>
      </c>
      <c r="AU143" s="143" t="s">
        <v>87</v>
      </c>
      <c r="AY143" s="17" t="s">
        <v>122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7" t="s">
        <v>85</v>
      </c>
      <c r="BK143" s="144">
        <f>ROUND(I143*H143,2)</f>
        <v>0</v>
      </c>
      <c r="BL143" s="17" t="s">
        <v>154</v>
      </c>
      <c r="BM143" s="143" t="s">
        <v>190</v>
      </c>
    </row>
    <row r="144" spans="2:65" s="12" customFormat="1" ht="11.25">
      <c r="B144" s="150"/>
      <c r="D144" s="151" t="s">
        <v>156</v>
      </c>
      <c r="E144" s="152" t="s">
        <v>1</v>
      </c>
      <c r="F144" s="153" t="s">
        <v>169</v>
      </c>
      <c r="H144" s="154">
        <v>10.75</v>
      </c>
      <c r="I144" s="155"/>
      <c r="L144" s="150"/>
      <c r="M144" s="156"/>
      <c r="T144" s="157"/>
      <c r="AT144" s="152" t="s">
        <v>156</v>
      </c>
      <c r="AU144" s="152" t="s">
        <v>87</v>
      </c>
      <c r="AV144" s="12" t="s">
        <v>87</v>
      </c>
      <c r="AW144" s="12" t="s">
        <v>32</v>
      </c>
      <c r="AX144" s="12" t="s">
        <v>85</v>
      </c>
      <c r="AY144" s="152" t="s">
        <v>122</v>
      </c>
    </row>
    <row r="145" spans="2:65" s="1" customFormat="1" ht="16.5" customHeight="1">
      <c r="B145" s="32"/>
      <c r="C145" s="132" t="s">
        <v>191</v>
      </c>
      <c r="D145" s="132" t="s">
        <v>125</v>
      </c>
      <c r="E145" s="133" t="s">
        <v>192</v>
      </c>
      <c r="F145" s="134" t="s">
        <v>193</v>
      </c>
      <c r="G145" s="135" t="s">
        <v>152</v>
      </c>
      <c r="H145" s="136">
        <v>24</v>
      </c>
      <c r="I145" s="137"/>
      <c r="J145" s="138">
        <f>ROUND(I145*H145,2)</f>
        <v>0</v>
      </c>
      <c r="K145" s="134" t="s">
        <v>153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0.5</v>
      </c>
      <c r="T145" s="142">
        <f>S145*H145</f>
        <v>12</v>
      </c>
      <c r="AR145" s="143" t="s">
        <v>154</v>
      </c>
      <c r="AT145" s="143" t="s">
        <v>125</v>
      </c>
      <c r="AU145" s="143" t="s">
        <v>87</v>
      </c>
      <c r="AY145" s="17" t="s">
        <v>122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154</v>
      </c>
      <c r="BM145" s="143" t="s">
        <v>194</v>
      </c>
    </row>
    <row r="146" spans="2:65" s="12" customFormat="1" ht="11.25">
      <c r="B146" s="150"/>
      <c r="D146" s="151" t="s">
        <v>156</v>
      </c>
      <c r="E146" s="152" t="s">
        <v>1</v>
      </c>
      <c r="F146" s="153" t="s">
        <v>173</v>
      </c>
      <c r="H146" s="154">
        <v>17</v>
      </c>
      <c r="I146" s="155"/>
      <c r="L146" s="150"/>
      <c r="M146" s="156"/>
      <c r="T146" s="157"/>
      <c r="AT146" s="152" t="s">
        <v>156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122</v>
      </c>
    </row>
    <row r="147" spans="2:65" s="12" customFormat="1" ht="11.25">
      <c r="B147" s="150"/>
      <c r="D147" s="151" t="s">
        <v>156</v>
      </c>
      <c r="E147" s="152" t="s">
        <v>1</v>
      </c>
      <c r="F147" s="153" t="s">
        <v>174</v>
      </c>
      <c r="H147" s="154">
        <v>7</v>
      </c>
      <c r="I147" s="155"/>
      <c r="L147" s="150"/>
      <c r="M147" s="156"/>
      <c r="T147" s="157"/>
      <c r="AT147" s="152" t="s">
        <v>156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122</v>
      </c>
    </row>
    <row r="148" spans="2:65" s="13" customFormat="1" ht="11.25">
      <c r="B148" s="158"/>
      <c r="D148" s="151" t="s">
        <v>156</v>
      </c>
      <c r="E148" s="159" t="s">
        <v>1</v>
      </c>
      <c r="F148" s="160" t="s">
        <v>165</v>
      </c>
      <c r="H148" s="161">
        <v>24</v>
      </c>
      <c r="I148" s="162"/>
      <c r="L148" s="158"/>
      <c r="M148" s="163"/>
      <c r="T148" s="164"/>
      <c r="AT148" s="159" t="s">
        <v>156</v>
      </c>
      <c r="AU148" s="159" t="s">
        <v>87</v>
      </c>
      <c r="AV148" s="13" t="s">
        <v>154</v>
      </c>
      <c r="AW148" s="13" t="s">
        <v>32</v>
      </c>
      <c r="AX148" s="13" t="s">
        <v>85</v>
      </c>
      <c r="AY148" s="159" t="s">
        <v>122</v>
      </c>
    </row>
    <row r="149" spans="2:65" s="1" customFormat="1" ht="16.5" customHeight="1">
      <c r="B149" s="32"/>
      <c r="C149" s="132" t="s">
        <v>195</v>
      </c>
      <c r="D149" s="132" t="s">
        <v>125</v>
      </c>
      <c r="E149" s="133" t="s">
        <v>196</v>
      </c>
      <c r="F149" s="134" t="s">
        <v>197</v>
      </c>
      <c r="G149" s="135" t="s">
        <v>152</v>
      </c>
      <c r="H149" s="136">
        <v>24</v>
      </c>
      <c r="I149" s="137"/>
      <c r="J149" s="138">
        <f>ROUND(I149*H149,2)</f>
        <v>0</v>
      </c>
      <c r="K149" s="134" t="s">
        <v>153</v>
      </c>
      <c r="L149" s="32"/>
      <c r="M149" s="139" t="s">
        <v>1</v>
      </c>
      <c r="N149" s="140" t="s">
        <v>42</v>
      </c>
      <c r="P149" s="141">
        <f>O149*H149</f>
        <v>0</v>
      </c>
      <c r="Q149" s="141">
        <v>0</v>
      </c>
      <c r="R149" s="141">
        <f>Q149*H149</f>
        <v>0</v>
      </c>
      <c r="S149" s="141">
        <v>0.28999999999999998</v>
      </c>
      <c r="T149" s="142">
        <f>S149*H149</f>
        <v>6.9599999999999991</v>
      </c>
      <c r="AR149" s="143" t="s">
        <v>154</v>
      </c>
      <c r="AT149" s="143" t="s">
        <v>125</v>
      </c>
      <c r="AU149" s="143" t="s">
        <v>87</v>
      </c>
      <c r="AY149" s="17" t="s">
        <v>122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154</v>
      </c>
      <c r="BM149" s="143" t="s">
        <v>198</v>
      </c>
    </row>
    <row r="150" spans="2:65" s="12" customFormat="1" ht="11.25">
      <c r="B150" s="150"/>
      <c r="D150" s="151" t="s">
        <v>156</v>
      </c>
      <c r="E150" s="152" t="s">
        <v>1</v>
      </c>
      <c r="F150" s="153" t="s">
        <v>173</v>
      </c>
      <c r="H150" s="154">
        <v>17</v>
      </c>
      <c r="I150" s="155"/>
      <c r="L150" s="150"/>
      <c r="M150" s="156"/>
      <c r="T150" s="157"/>
      <c r="AT150" s="152" t="s">
        <v>156</v>
      </c>
      <c r="AU150" s="152" t="s">
        <v>87</v>
      </c>
      <c r="AV150" s="12" t="s">
        <v>87</v>
      </c>
      <c r="AW150" s="12" t="s">
        <v>32</v>
      </c>
      <c r="AX150" s="12" t="s">
        <v>77</v>
      </c>
      <c r="AY150" s="152" t="s">
        <v>122</v>
      </c>
    </row>
    <row r="151" spans="2:65" s="12" customFormat="1" ht="11.25">
      <c r="B151" s="150"/>
      <c r="D151" s="151" t="s">
        <v>156</v>
      </c>
      <c r="E151" s="152" t="s">
        <v>1</v>
      </c>
      <c r="F151" s="153" t="s">
        <v>174</v>
      </c>
      <c r="H151" s="154">
        <v>7</v>
      </c>
      <c r="I151" s="155"/>
      <c r="L151" s="150"/>
      <c r="M151" s="156"/>
      <c r="T151" s="157"/>
      <c r="AT151" s="152" t="s">
        <v>156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122</v>
      </c>
    </row>
    <row r="152" spans="2:65" s="13" customFormat="1" ht="11.25">
      <c r="B152" s="158"/>
      <c r="D152" s="151" t="s">
        <v>156</v>
      </c>
      <c r="E152" s="159" t="s">
        <v>1</v>
      </c>
      <c r="F152" s="160" t="s">
        <v>165</v>
      </c>
      <c r="H152" s="161">
        <v>24</v>
      </c>
      <c r="I152" s="162"/>
      <c r="L152" s="158"/>
      <c r="M152" s="163"/>
      <c r="T152" s="164"/>
      <c r="AT152" s="159" t="s">
        <v>156</v>
      </c>
      <c r="AU152" s="159" t="s">
        <v>87</v>
      </c>
      <c r="AV152" s="13" t="s">
        <v>154</v>
      </c>
      <c r="AW152" s="13" t="s">
        <v>32</v>
      </c>
      <c r="AX152" s="13" t="s">
        <v>85</v>
      </c>
      <c r="AY152" s="159" t="s">
        <v>122</v>
      </c>
    </row>
    <row r="153" spans="2:65" s="1" customFormat="1" ht="16.5" customHeight="1">
      <c r="B153" s="32"/>
      <c r="C153" s="132" t="s">
        <v>199</v>
      </c>
      <c r="D153" s="132" t="s">
        <v>125</v>
      </c>
      <c r="E153" s="133" t="s">
        <v>200</v>
      </c>
      <c r="F153" s="134" t="s">
        <v>201</v>
      </c>
      <c r="G153" s="135" t="s">
        <v>152</v>
      </c>
      <c r="H153" s="136">
        <v>61</v>
      </c>
      <c r="I153" s="137"/>
      <c r="J153" s="138">
        <f>ROUND(I153*H153,2)</f>
        <v>0</v>
      </c>
      <c r="K153" s="134" t="s">
        <v>1</v>
      </c>
      <c r="L153" s="32"/>
      <c r="M153" s="139" t="s">
        <v>1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0.28999999999999998</v>
      </c>
      <c r="T153" s="142">
        <f>S153*H153</f>
        <v>17.689999999999998</v>
      </c>
      <c r="AR153" s="143" t="s">
        <v>154</v>
      </c>
      <c r="AT153" s="143" t="s">
        <v>125</v>
      </c>
      <c r="AU153" s="143" t="s">
        <v>87</v>
      </c>
      <c r="AY153" s="17" t="s">
        <v>122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85</v>
      </c>
      <c r="BK153" s="144">
        <f>ROUND(I153*H153,2)</f>
        <v>0</v>
      </c>
      <c r="BL153" s="17" t="s">
        <v>154</v>
      </c>
      <c r="BM153" s="143" t="s">
        <v>202</v>
      </c>
    </row>
    <row r="154" spans="2:65" s="12" customFormat="1" ht="11.25">
      <c r="B154" s="150"/>
      <c r="D154" s="151" t="s">
        <v>156</v>
      </c>
      <c r="E154" s="152" t="s">
        <v>1</v>
      </c>
      <c r="F154" s="153" t="s">
        <v>203</v>
      </c>
      <c r="H154" s="154">
        <v>61</v>
      </c>
      <c r="I154" s="155"/>
      <c r="L154" s="150"/>
      <c r="M154" s="156"/>
      <c r="T154" s="157"/>
      <c r="AT154" s="152" t="s">
        <v>156</v>
      </c>
      <c r="AU154" s="152" t="s">
        <v>87</v>
      </c>
      <c r="AV154" s="12" t="s">
        <v>87</v>
      </c>
      <c r="AW154" s="12" t="s">
        <v>32</v>
      </c>
      <c r="AX154" s="12" t="s">
        <v>85</v>
      </c>
      <c r="AY154" s="152" t="s">
        <v>122</v>
      </c>
    </row>
    <row r="155" spans="2:65" s="1" customFormat="1" ht="16.5" customHeight="1">
      <c r="B155" s="32"/>
      <c r="C155" s="132" t="s">
        <v>8</v>
      </c>
      <c r="D155" s="132" t="s">
        <v>125</v>
      </c>
      <c r="E155" s="133" t="s">
        <v>204</v>
      </c>
      <c r="F155" s="134" t="s">
        <v>205</v>
      </c>
      <c r="G155" s="135" t="s">
        <v>206</v>
      </c>
      <c r="H155" s="136">
        <v>13.5</v>
      </c>
      <c r="I155" s="137"/>
      <c r="J155" s="138">
        <f>ROUND(I155*H155,2)</f>
        <v>0</v>
      </c>
      <c r="K155" s="134" t="s">
        <v>153</v>
      </c>
      <c r="L155" s="32"/>
      <c r="M155" s="139" t="s">
        <v>1</v>
      </c>
      <c r="N155" s="140" t="s">
        <v>42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154</v>
      </c>
      <c r="AT155" s="143" t="s">
        <v>125</v>
      </c>
      <c r="AU155" s="143" t="s">
        <v>87</v>
      </c>
      <c r="AY155" s="17" t="s">
        <v>122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7" t="s">
        <v>85</v>
      </c>
      <c r="BK155" s="144">
        <f>ROUND(I155*H155,2)</f>
        <v>0</v>
      </c>
      <c r="BL155" s="17" t="s">
        <v>154</v>
      </c>
      <c r="BM155" s="143" t="s">
        <v>207</v>
      </c>
    </row>
    <row r="156" spans="2:65" s="12" customFormat="1" ht="11.25">
      <c r="B156" s="150"/>
      <c r="D156" s="151" t="s">
        <v>156</v>
      </c>
      <c r="E156" s="152" t="s">
        <v>1</v>
      </c>
      <c r="F156" s="153" t="s">
        <v>208</v>
      </c>
      <c r="H156" s="154">
        <v>13.5</v>
      </c>
      <c r="I156" s="155"/>
      <c r="L156" s="150"/>
      <c r="M156" s="156"/>
      <c r="T156" s="157"/>
      <c r="AT156" s="152" t="s">
        <v>156</v>
      </c>
      <c r="AU156" s="152" t="s">
        <v>87</v>
      </c>
      <c r="AV156" s="12" t="s">
        <v>87</v>
      </c>
      <c r="AW156" s="12" t="s">
        <v>32</v>
      </c>
      <c r="AX156" s="12" t="s">
        <v>85</v>
      </c>
      <c r="AY156" s="152" t="s">
        <v>122</v>
      </c>
    </row>
    <row r="157" spans="2:65" s="1" customFormat="1" ht="21.75" customHeight="1">
      <c r="B157" s="32"/>
      <c r="C157" s="132" t="s">
        <v>209</v>
      </c>
      <c r="D157" s="132" t="s">
        <v>125</v>
      </c>
      <c r="E157" s="133" t="s">
        <v>210</v>
      </c>
      <c r="F157" s="134" t="s">
        <v>211</v>
      </c>
      <c r="G157" s="135" t="s">
        <v>206</v>
      </c>
      <c r="H157" s="136">
        <v>10</v>
      </c>
      <c r="I157" s="137"/>
      <c r="J157" s="138">
        <f>ROUND(I157*H157,2)</f>
        <v>0</v>
      </c>
      <c r="K157" s="134" t="s">
        <v>153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154</v>
      </c>
      <c r="AT157" s="143" t="s">
        <v>125</v>
      </c>
      <c r="AU157" s="143" t="s">
        <v>87</v>
      </c>
      <c r="AY157" s="17" t="s">
        <v>122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154</v>
      </c>
      <c r="BM157" s="143" t="s">
        <v>212</v>
      </c>
    </row>
    <row r="158" spans="2:65" s="12" customFormat="1" ht="11.25">
      <c r="B158" s="150"/>
      <c r="D158" s="151" t="s">
        <v>156</v>
      </c>
      <c r="E158" s="152" t="s">
        <v>1</v>
      </c>
      <c r="F158" s="153" t="s">
        <v>213</v>
      </c>
      <c r="H158" s="154">
        <v>10</v>
      </c>
      <c r="I158" s="155"/>
      <c r="L158" s="150"/>
      <c r="M158" s="156"/>
      <c r="T158" s="157"/>
      <c r="AT158" s="152" t="s">
        <v>156</v>
      </c>
      <c r="AU158" s="152" t="s">
        <v>87</v>
      </c>
      <c r="AV158" s="12" t="s">
        <v>87</v>
      </c>
      <c r="AW158" s="12" t="s">
        <v>32</v>
      </c>
      <c r="AX158" s="12" t="s">
        <v>85</v>
      </c>
      <c r="AY158" s="152" t="s">
        <v>122</v>
      </c>
    </row>
    <row r="159" spans="2:65" s="1" customFormat="1" ht="16.5" customHeight="1">
      <c r="B159" s="32"/>
      <c r="C159" s="132" t="s">
        <v>214</v>
      </c>
      <c r="D159" s="132" t="s">
        <v>125</v>
      </c>
      <c r="E159" s="133" t="s">
        <v>215</v>
      </c>
      <c r="F159" s="134" t="s">
        <v>216</v>
      </c>
      <c r="G159" s="135" t="s">
        <v>206</v>
      </c>
      <c r="H159" s="136">
        <v>10</v>
      </c>
      <c r="I159" s="137"/>
      <c r="J159" s="138">
        <f>ROUND(I159*H159,2)</f>
        <v>0</v>
      </c>
      <c r="K159" s="134" t="s">
        <v>153</v>
      </c>
      <c r="L159" s="32"/>
      <c r="M159" s="139" t="s">
        <v>1</v>
      </c>
      <c r="N159" s="140" t="s">
        <v>42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154</v>
      </c>
      <c r="AT159" s="143" t="s">
        <v>125</v>
      </c>
      <c r="AU159" s="143" t="s">
        <v>87</v>
      </c>
      <c r="AY159" s="17" t="s">
        <v>122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85</v>
      </c>
      <c r="BK159" s="144">
        <f>ROUND(I159*H159,2)</f>
        <v>0</v>
      </c>
      <c r="BL159" s="17" t="s">
        <v>154</v>
      </c>
      <c r="BM159" s="143" t="s">
        <v>217</v>
      </c>
    </row>
    <row r="160" spans="2:65" s="1" customFormat="1" ht="21.75" customHeight="1">
      <c r="B160" s="32"/>
      <c r="C160" s="132" t="s">
        <v>218</v>
      </c>
      <c r="D160" s="132" t="s">
        <v>125</v>
      </c>
      <c r="E160" s="133" t="s">
        <v>219</v>
      </c>
      <c r="F160" s="134" t="s">
        <v>220</v>
      </c>
      <c r="G160" s="135" t="s">
        <v>206</v>
      </c>
      <c r="H160" s="136">
        <v>13.5</v>
      </c>
      <c r="I160" s="137"/>
      <c r="J160" s="138">
        <f>ROUND(I160*H160,2)</f>
        <v>0</v>
      </c>
      <c r="K160" s="134" t="s">
        <v>153</v>
      </c>
      <c r="L160" s="32"/>
      <c r="M160" s="139" t="s">
        <v>1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154</v>
      </c>
      <c r="AT160" s="143" t="s">
        <v>125</v>
      </c>
      <c r="AU160" s="143" t="s">
        <v>87</v>
      </c>
      <c r="AY160" s="17" t="s">
        <v>122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85</v>
      </c>
      <c r="BK160" s="144">
        <f>ROUND(I160*H160,2)</f>
        <v>0</v>
      </c>
      <c r="BL160" s="17" t="s">
        <v>154</v>
      </c>
      <c r="BM160" s="143" t="s">
        <v>221</v>
      </c>
    </row>
    <row r="161" spans="2:65" s="1" customFormat="1" ht="24.2" customHeight="1">
      <c r="B161" s="32"/>
      <c r="C161" s="132" t="s">
        <v>222</v>
      </c>
      <c r="D161" s="132" t="s">
        <v>125</v>
      </c>
      <c r="E161" s="133" t="s">
        <v>223</v>
      </c>
      <c r="F161" s="134" t="s">
        <v>224</v>
      </c>
      <c r="G161" s="135" t="s">
        <v>206</v>
      </c>
      <c r="H161" s="136">
        <v>13.5</v>
      </c>
      <c r="I161" s="137"/>
      <c r="J161" s="138">
        <f>ROUND(I161*H161,2)</f>
        <v>0</v>
      </c>
      <c r="K161" s="134" t="s">
        <v>153</v>
      </c>
      <c r="L161" s="32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154</v>
      </c>
      <c r="AT161" s="143" t="s">
        <v>125</v>
      </c>
      <c r="AU161" s="143" t="s">
        <v>87</v>
      </c>
      <c r="AY161" s="17" t="s">
        <v>122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85</v>
      </c>
      <c r="BK161" s="144">
        <f>ROUND(I161*H161,2)</f>
        <v>0</v>
      </c>
      <c r="BL161" s="17" t="s">
        <v>154</v>
      </c>
      <c r="BM161" s="143" t="s">
        <v>225</v>
      </c>
    </row>
    <row r="162" spans="2:65" s="1" customFormat="1" ht="19.5">
      <c r="B162" s="32"/>
      <c r="D162" s="151" t="s">
        <v>226</v>
      </c>
      <c r="F162" s="165" t="s">
        <v>227</v>
      </c>
      <c r="I162" s="166"/>
      <c r="L162" s="32"/>
      <c r="M162" s="167"/>
      <c r="T162" s="56"/>
      <c r="AT162" s="17" t="s">
        <v>226</v>
      </c>
      <c r="AU162" s="17" t="s">
        <v>87</v>
      </c>
    </row>
    <row r="163" spans="2:65" s="1" customFormat="1" ht="16.5" customHeight="1">
      <c r="B163" s="32"/>
      <c r="C163" s="132" t="s">
        <v>228</v>
      </c>
      <c r="D163" s="132" t="s">
        <v>125</v>
      </c>
      <c r="E163" s="133" t="s">
        <v>229</v>
      </c>
      <c r="F163" s="134" t="s">
        <v>230</v>
      </c>
      <c r="G163" s="135" t="s">
        <v>206</v>
      </c>
      <c r="H163" s="136">
        <v>10</v>
      </c>
      <c r="I163" s="137"/>
      <c r="J163" s="138">
        <f>ROUND(I163*H163,2)</f>
        <v>0</v>
      </c>
      <c r="K163" s="134" t="s">
        <v>153</v>
      </c>
      <c r="L163" s="32"/>
      <c r="M163" s="139" t="s">
        <v>1</v>
      </c>
      <c r="N163" s="140" t="s">
        <v>42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154</v>
      </c>
      <c r="AT163" s="143" t="s">
        <v>125</v>
      </c>
      <c r="AU163" s="143" t="s">
        <v>87</v>
      </c>
      <c r="AY163" s="17" t="s">
        <v>122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154</v>
      </c>
      <c r="BM163" s="143" t="s">
        <v>231</v>
      </c>
    </row>
    <row r="164" spans="2:65" s="1" customFormat="1" ht="16.5" customHeight="1">
      <c r="B164" s="32"/>
      <c r="C164" s="132" t="s">
        <v>232</v>
      </c>
      <c r="D164" s="132" t="s">
        <v>125</v>
      </c>
      <c r="E164" s="133" t="s">
        <v>233</v>
      </c>
      <c r="F164" s="134" t="s">
        <v>234</v>
      </c>
      <c r="G164" s="135" t="s">
        <v>206</v>
      </c>
      <c r="H164" s="136">
        <v>13.5</v>
      </c>
      <c r="I164" s="137"/>
      <c r="J164" s="138">
        <f>ROUND(I164*H164,2)</f>
        <v>0</v>
      </c>
      <c r="K164" s="134" t="s">
        <v>153</v>
      </c>
      <c r="L164" s="32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154</v>
      </c>
      <c r="AT164" s="143" t="s">
        <v>125</v>
      </c>
      <c r="AU164" s="143" t="s">
        <v>87</v>
      </c>
      <c r="AY164" s="17" t="s">
        <v>122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85</v>
      </c>
      <c r="BK164" s="144">
        <f>ROUND(I164*H164,2)</f>
        <v>0</v>
      </c>
      <c r="BL164" s="17" t="s">
        <v>154</v>
      </c>
      <c r="BM164" s="143" t="s">
        <v>235</v>
      </c>
    </row>
    <row r="165" spans="2:65" s="1" customFormat="1" ht="16.5" customHeight="1">
      <c r="B165" s="32"/>
      <c r="C165" s="132" t="s">
        <v>236</v>
      </c>
      <c r="D165" s="132" t="s">
        <v>125</v>
      </c>
      <c r="E165" s="133" t="s">
        <v>237</v>
      </c>
      <c r="F165" s="134" t="s">
        <v>238</v>
      </c>
      <c r="G165" s="135" t="s">
        <v>239</v>
      </c>
      <c r="H165" s="136">
        <v>24.3</v>
      </c>
      <c r="I165" s="137"/>
      <c r="J165" s="138">
        <f>ROUND(I165*H165,2)</f>
        <v>0</v>
      </c>
      <c r="K165" s="134" t="s">
        <v>153</v>
      </c>
      <c r="L165" s="32"/>
      <c r="M165" s="139" t="s">
        <v>1</v>
      </c>
      <c r="N165" s="140" t="s">
        <v>42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154</v>
      </c>
      <c r="AT165" s="143" t="s">
        <v>125</v>
      </c>
      <c r="AU165" s="143" t="s">
        <v>87</v>
      </c>
      <c r="AY165" s="17" t="s">
        <v>122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85</v>
      </c>
      <c r="BK165" s="144">
        <f>ROUND(I165*H165,2)</f>
        <v>0</v>
      </c>
      <c r="BL165" s="17" t="s">
        <v>154</v>
      </c>
      <c r="BM165" s="143" t="s">
        <v>240</v>
      </c>
    </row>
    <row r="166" spans="2:65" s="12" customFormat="1" ht="11.25">
      <c r="B166" s="150"/>
      <c r="D166" s="151" t="s">
        <v>156</v>
      </c>
      <c r="E166" s="152" t="s">
        <v>1</v>
      </c>
      <c r="F166" s="153" t="s">
        <v>241</v>
      </c>
      <c r="H166" s="154">
        <v>24.3</v>
      </c>
      <c r="I166" s="155"/>
      <c r="L166" s="150"/>
      <c r="M166" s="156"/>
      <c r="T166" s="157"/>
      <c r="AT166" s="152" t="s">
        <v>156</v>
      </c>
      <c r="AU166" s="152" t="s">
        <v>87</v>
      </c>
      <c r="AV166" s="12" t="s">
        <v>87</v>
      </c>
      <c r="AW166" s="12" t="s">
        <v>32</v>
      </c>
      <c r="AX166" s="12" t="s">
        <v>85</v>
      </c>
      <c r="AY166" s="152" t="s">
        <v>122</v>
      </c>
    </row>
    <row r="167" spans="2:65" s="1" customFormat="1" ht="16.5" customHeight="1">
      <c r="B167" s="32"/>
      <c r="C167" s="132" t="s">
        <v>242</v>
      </c>
      <c r="D167" s="132" t="s">
        <v>125</v>
      </c>
      <c r="E167" s="133" t="s">
        <v>243</v>
      </c>
      <c r="F167" s="134" t="s">
        <v>244</v>
      </c>
      <c r="G167" s="135" t="s">
        <v>206</v>
      </c>
      <c r="H167" s="136">
        <v>10</v>
      </c>
      <c r="I167" s="137"/>
      <c r="J167" s="138">
        <f>ROUND(I167*H167,2)</f>
        <v>0</v>
      </c>
      <c r="K167" s="134" t="s">
        <v>153</v>
      </c>
      <c r="L167" s="32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154</v>
      </c>
      <c r="AT167" s="143" t="s">
        <v>125</v>
      </c>
      <c r="AU167" s="143" t="s">
        <v>87</v>
      </c>
      <c r="AY167" s="17" t="s">
        <v>122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154</v>
      </c>
      <c r="BM167" s="143" t="s">
        <v>245</v>
      </c>
    </row>
    <row r="168" spans="2:65" s="11" customFormat="1" ht="22.9" customHeight="1">
      <c r="B168" s="120"/>
      <c r="D168" s="121" t="s">
        <v>76</v>
      </c>
      <c r="E168" s="130" t="s">
        <v>187</v>
      </c>
      <c r="F168" s="130" t="s">
        <v>246</v>
      </c>
      <c r="I168" s="123"/>
      <c r="J168" s="131">
        <f>BK168</f>
        <v>0</v>
      </c>
      <c r="L168" s="120"/>
      <c r="M168" s="125"/>
      <c r="P168" s="126">
        <f>SUM(P169:P171)</f>
        <v>0</v>
      </c>
      <c r="R168" s="126">
        <f>SUM(R169:R171)</f>
        <v>0</v>
      </c>
      <c r="T168" s="127">
        <f>SUM(T169:T171)</f>
        <v>0.26500000000000001</v>
      </c>
      <c r="AR168" s="121" t="s">
        <v>85</v>
      </c>
      <c r="AT168" s="128" t="s">
        <v>76</v>
      </c>
      <c r="AU168" s="128" t="s">
        <v>85</v>
      </c>
      <c r="AY168" s="121" t="s">
        <v>122</v>
      </c>
      <c r="BK168" s="129">
        <f>SUM(BK169:BK171)</f>
        <v>0</v>
      </c>
    </row>
    <row r="169" spans="2:65" s="1" customFormat="1" ht="16.5" customHeight="1">
      <c r="B169" s="32"/>
      <c r="C169" s="132" t="s">
        <v>7</v>
      </c>
      <c r="D169" s="132" t="s">
        <v>125</v>
      </c>
      <c r="E169" s="133" t="s">
        <v>247</v>
      </c>
      <c r="F169" s="134" t="s">
        <v>248</v>
      </c>
      <c r="G169" s="135" t="s">
        <v>249</v>
      </c>
      <c r="H169" s="136">
        <v>5</v>
      </c>
      <c r="I169" s="137"/>
      <c r="J169" s="138">
        <f>ROUND(I169*H169,2)</f>
        <v>0</v>
      </c>
      <c r="K169" s="134" t="s">
        <v>153</v>
      </c>
      <c r="L169" s="32"/>
      <c r="M169" s="139" t="s">
        <v>1</v>
      </c>
      <c r="N169" s="140" t="s">
        <v>42</v>
      </c>
      <c r="P169" s="141">
        <f>O169*H169</f>
        <v>0</v>
      </c>
      <c r="Q169" s="141">
        <v>0</v>
      </c>
      <c r="R169" s="141">
        <f>Q169*H169</f>
        <v>0</v>
      </c>
      <c r="S169" s="141">
        <v>2.9000000000000001E-2</v>
      </c>
      <c r="T169" s="142">
        <f>S169*H169</f>
        <v>0.14500000000000002</v>
      </c>
      <c r="AR169" s="143" t="s">
        <v>154</v>
      </c>
      <c r="AT169" s="143" t="s">
        <v>125</v>
      </c>
      <c r="AU169" s="143" t="s">
        <v>87</v>
      </c>
      <c r="AY169" s="17" t="s">
        <v>122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154</v>
      </c>
      <c r="BM169" s="143" t="s">
        <v>250</v>
      </c>
    </row>
    <row r="170" spans="2:65" s="1" customFormat="1" ht="16.5" customHeight="1">
      <c r="B170" s="32"/>
      <c r="C170" s="132" t="s">
        <v>251</v>
      </c>
      <c r="D170" s="132" t="s">
        <v>125</v>
      </c>
      <c r="E170" s="133" t="s">
        <v>252</v>
      </c>
      <c r="F170" s="134" t="s">
        <v>253</v>
      </c>
      <c r="G170" s="135" t="s">
        <v>249</v>
      </c>
      <c r="H170" s="136">
        <v>20</v>
      </c>
      <c r="I170" s="137"/>
      <c r="J170" s="138">
        <f>ROUND(I170*H170,2)</f>
        <v>0</v>
      </c>
      <c r="K170" s="134" t="s">
        <v>153</v>
      </c>
      <c r="L170" s="32"/>
      <c r="M170" s="139" t="s">
        <v>1</v>
      </c>
      <c r="N170" s="140" t="s">
        <v>42</v>
      </c>
      <c r="P170" s="141">
        <f>O170*H170</f>
        <v>0</v>
      </c>
      <c r="Q170" s="141">
        <v>0</v>
      </c>
      <c r="R170" s="141">
        <f>Q170*H170</f>
        <v>0</v>
      </c>
      <c r="S170" s="141">
        <v>5.0000000000000001E-3</v>
      </c>
      <c r="T170" s="142">
        <f>S170*H170</f>
        <v>0.1</v>
      </c>
      <c r="AR170" s="143" t="s">
        <v>154</v>
      </c>
      <c r="AT170" s="143" t="s">
        <v>125</v>
      </c>
      <c r="AU170" s="143" t="s">
        <v>87</v>
      </c>
      <c r="AY170" s="17" t="s">
        <v>122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85</v>
      </c>
      <c r="BK170" s="144">
        <f>ROUND(I170*H170,2)</f>
        <v>0</v>
      </c>
      <c r="BL170" s="17" t="s">
        <v>154</v>
      </c>
      <c r="BM170" s="143" t="s">
        <v>254</v>
      </c>
    </row>
    <row r="171" spans="2:65" s="1" customFormat="1" ht="16.5" customHeight="1">
      <c r="B171" s="32"/>
      <c r="C171" s="132" t="s">
        <v>255</v>
      </c>
      <c r="D171" s="132" t="s">
        <v>125</v>
      </c>
      <c r="E171" s="133" t="s">
        <v>256</v>
      </c>
      <c r="F171" s="134" t="s">
        <v>257</v>
      </c>
      <c r="G171" s="135" t="s">
        <v>258</v>
      </c>
      <c r="H171" s="136">
        <v>2</v>
      </c>
      <c r="I171" s="137"/>
      <c r="J171" s="138">
        <f>ROUND(I171*H171,2)</f>
        <v>0</v>
      </c>
      <c r="K171" s="134" t="s">
        <v>1</v>
      </c>
      <c r="L171" s="32"/>
      <c r="M171" s="139" t="s">
        <v>1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0.01</v>
      </c>
      <c r="T171" s="142">
        <f>S171*H171</f>
        <v>0.02</v>
      </c>
      <c r="AR171" s="143" t="s">
        <v>154</v>
      </c>
      <c r="AT171" s="143" t="s">
        <v>125</v>
      </c>
      <c r="AU171" s="143" t="s">
        <v>87</v>
      </c>
      <c r="AY171" s="17" t="s">
        <v>122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85</v>
      </c>
      <c r="BK171" s="144">
        <f>ROUND(I171*H171,2)</f>
        <v>0</v>
      </c>
      <c r="BL171" s="17" t="s">
        <v>154</v>
      </c>
      <c r="BM171" s="143" t="s">
        <v>259</v>
      </c>
    </row>
    <row r="172" spans="2:65" s="11" customFormat="1" ht="22.9" customHeight="1">
      <c r="B172" s="120"/>
      <c r="D172" s="121" t="s">
        <v>76</v>
      </c>
      <c r="E172" s="130" t="s">
        <v>191</v>
      </c>
      <c r="F172" s="130" t="s">
        <v>260</v>
      </c>
      <c r="I172" s="123"/>
      <c r="J172" s="131">
        <f>BK172</f>
        <v>0</v>
      </c>
      <c r="L172" s="120"/>
      <c r="M172" s="125"/>
      <c r="P172" s="126">
        <f>SUM(P173:P196)</f>
        <v>0</v>
      </c>
      <c r="R172" s="126">
        <f>SUM(R173:R196)</f>
        <v>0</v>
      </c>
      <c r="T172" s="127">
        <f>SUM(T173:T196)</f>
        <v>23.914999999999999</v>
      </c>
      <c r="AR172" s="121" t="s">
        <v>85</v>
      </c>
      <c r="AT172" s="128" t="s">
        <v>76</v>
      </c>
      <c r="AU172" s="128" t="s">
        <v>85</v>
      </c>
      <c r="AY172" s="121" t="s">
        <v>122</v>
      </c>
      <c r="BK172" s="129">
        <f>SUM(BK173:BK196)</f>
        <v>0</v>
      </c>
    </row>
    <row r="173" spans="2:65" s="1" customFormat="1" ht="16.5" customHeight="1">
      <c r="B173" s="32"/>
      <c r="C173" s="132" t="s">
        <v>261</v>
      </c>
      <c r="D173" s="132" t="s">
        <v>125</v>
      </c>
      <c r="E173" s="133" t="s">
        <v>262</v>
      </c>
      <c r="F173" s="134" t="s">
        <v>263</v>
      </c>
      <c r="G173" s="135" t="s">
        <v>249</v>
      </c>
      <c r="H173" s="136">
        <v>5</v>
      </c>
      <c r="I173" s="137"/>
      <c r="J173" s="138">
        <f>ROUND(I173*H173,2)</f>
        <v>0</v>
      </c>
      <c r="K173" s="134" t="s">
        <v>153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154</v>
      </c>
      <c r="AT173" s="143" t="s">
        <v>125</v>
      </c>
      <c r="AU173" s="143" t="s">
        <v>87</v>
      </c>
      <c r="AY173" s="17" t="s">
        <v>122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0</v>
      </c>
      <c r="BL173" s="17" t="s">
        <v>154</v>
      </c>
      <c r="BM173" s="143" t="s">
        <v>264</v>
      </c>
    </row>
    <row r="174" spans="2:65" s="1" customFormat="1" ht="16.5" customHeight="1">
      <c r="B174" s="32"/>
      <c r="C174" s="132" t="s">
        <v>265</v>
      </c>
      <c r="D174" s="132" t="s">
        <v>125</v>
      </c>
      <c r="E174" s="133" t="s">
        <v>266</v>
      </c>
      <c r="F174" s="134" t="s">
        <v>267</v>
      </c>
      <c r="G174" s="135" t="s">
        <v>206</v>
      </c>
      <c r="H174" s="136">
        <v>7</v>
      </c>
      <c r="I174" s="137"/>
      <c r="J174" s="138">
        <f>ROUND(I174*H174,2)</f>
        <v>0</v>
      </c>
      <c r="K174" s="134" t="s">
        <v>153</v>
      </c>
      <c r="L174" s="32"/>
      <c r="M174" s="139" t="s">
        <v>1</v>
      </c>
      <c r="N174" s="140" t="s">
        <v>42</v>
      </c>
      <c r="P174" s="141">
        <f>O174*H174</f>
        <v>0</v>
      </c>
      <c r="Q174" s="141">
        <v>0</v>
      </c>
      <c r="R174" s="141">
        <f>Q174*H174</f>
        <v>0</v>
      </c>
      <c r="S174" s="141">
        <v>2</v>
      </c>
      <c r="T174" s="142">
        <f>S174*H174</f>
        <v>14</v>
      </c>
      <c r="AR174" s="143" t="s">
        <v>154</v>
      </c>
      <c r="AT174" s="143" t="s">
        <v>125</v>
      </c>
      <c r="AU174" s="143" t="s">
        <v>87</v>
      </c>
      <c r="AY174" s="17" t="s">
        <v>122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85</v>
      </c>
      <c r="BK174" s="144">
        <f>ROUND(I174*H174,2)</f>
        <v>0</v>
      </c>
      <c r="BL174" s="17" t="s">
        <v>154</v>
      </c>
      <c r="BM174" s="143" t="s">
        <v>268</v>
      </c>
    </row>
    <row r="175" spans="2:65" s="14" customFormat="1" ht="11.25">
      <c r="B175" s="168"/>
      <c r="D175" s="151" t="s">
        <v>156</v>
      </c>
      <c r="E175" s="169" t="s">
        <v>1</v>
      </c>
      <c r="F175" s="170" t="s">
        <v>269</v>
      </c>
      <c r="H175" s="169" t="s">
        <v>1</v>
      </c>
      <c r="I175" s="171"/>
      <c r="L175" s="168"/>
      <c r="M175" s="172"/>
      <c r="T175" s="173"/>
      <c r="AT175" s="169" t="s">
        <v>156</v>
      </c>
      <c r="AU175" s="169" t="s">
        <v>87</v>
      </c>
      <c r="AV175" s="14" t="s">
        <v>85</v>
      </c>
      <c r="AW175" s="14" t="s">
        <v>32</v>
      </c>
      <c r="AX175" s="14" t="s">
        <v>77</v>
      </c>
      <c r="AY175" s="169" t="s">
        <v>122</v>
      </c>
    </row>
    <row r="176" spans="2:65" s="12" customFormat="1" ht="11.25">
      <c r="B176" s="150"/>
      <c r="D176" s="151" t="s">
        <v>156</v>
      </c>
      <c r="E176" s="152" t="s">
        <v>1</v>
      </c>
      <c r="F176" s="153" t="s">
        <v>270</v>
      </c>
      <c r="H176" s="154">
        <v>1</v>
      </c>
      <c r="I176" s="155"/>
      <c r="L176" s="150"/>
      <c r="M176" s="156"/>
      <c r="T176" s="157"/>
      <c r="AT176" s="152" t="s">
        <v>156</v>
      </c>
      <c r="AU176" s="152" t="s">
        <v>87</v>
      </c>
      <c r="AV176" s="12" t="s">
        <v>87</v>
      </c>
      <c r="AW176" s="12" t="s">
        <v>32</v>
      </c>
      <c r="AX176" s="12" t="s">
        <v>77</v>
      </c>
      <c r="AY176" s="152" t="s">
        <v>122</v>
      </c>
    </row>
    <row r="177" spans="2:65" s="12" customFormat="1" ht="11.25">
      <c r="B177" s="150"/>
      <c r="D177" s="151" t="s">
        <v>156</v>
      </c>
      <c r="E177" s="152" t="s">
        <v>1</v>
      </c>
      <c r="F177" s="153" t="s">
        <v>271</v>
      </c>
      <c r="H177" s="154">
        <v>1</v>
      </c>
      <c r="I177" s="155"/>
      <c r="L177" s="150"/>
      <c r="M177" s="156"/>
      <c r="T177" s="157"/>
      <c r="AT177" s="152" t="s">
        <v>156</v>
      </c>
      <c r="AU177" s="152" t="s">
        <v>87</v>
      </c>
      <c r="AV177" s="12" t="s">
        <v>87</v>
      </c>
      <c r="AW177" s="12" t="s">
        <v>32</v>
      </c>
      <c r="AX177" s="12" t="s">
        <v>77</v>
      </c>
      <c r="AY177" s="152" t="s">
        <v>122</v>
      </c>
    </row>
    <row r="178" spans="2:65" s="12" customFormat="1" ht="11.25">
      <c r="B178" s="150"/>
      <c r="D178" s="151" t="s">
        <v>156</v>
      </c>
      <c r="E178" s="152" t="s">
        <v>1</v>
      </c>
      <c r="F178" s="153" t="s">
        <v>272</v>
      </c>
      <c r="H178" s="154">
        <v>0.9</v>
      </c>
      <c r="I178" s="155"/>
      <c r="L178" s="150"/>
      <c r="M178" s="156"/>
      <c r="T178" s="157"/>
      <c r="AT178" s="152" t="s">
        <v>156</v>
      </c>
      <c r="AU178" s="152" t="s">
        <v>87</v>
      </c>
      <c r="AV178" s="12" t="s">
        <v>87</v>
      </c>
      <c r="AW178" s="12" t="s">
        <v>32</v>
      </c>
      <c r="AX178" s="12" t="s">
        <v>77</v>
      </c>
      <c r="AY178" s="152" t="s">
        <v>122</v>
      </c>
    </row>
    <row r="179" spans="2:65" s="12" customFormat="1" ht="11.25">
      <c r="B179" s="150"/>
      <c r="D179" s="151" t="s">
        <v>156</v>
      </c>
      <c r="E179" s="152" t="s">
        <v>1</v>
      </c>
      <c r="F179" s="153" t="s">
        <v>273</v>
      </c>
      <c r="H179" s="154">
        <v>0.6</v>
      </c>
      <c r="I179" s="155"/>
      <c r="L179" s="150"/>
      <c r="M179" s="156"/>
      <c r="T179" s="157"/>
      <c r="AT179" s="152" t="s">
        <v>156</v>
      </c>
      <c r="AU179" s="152" t="s">
        <v>87</v>
      </c>
      <c r="AV179" s="12" t="s">
        <v>87</v>
      </c>
      <c r="AW179" s="12" t="s">
        <v>32</v>
      </c>
      <c r="AX179" s="12" t="s">
        <v>77</v>
      </c>
      <c r="AY179" s="152" t="s">
        <v>122</v>
      </c>
    </row>
    <row r="180" spans="2:65" s="12" customFormat="1" ht="11.25">
      <c r="B180" s="150"/>
      <c r="D180" s="151" t="s">
        <v>156</v>
      </c>
      <c r="E180" s="152" t="s">
        <v>1</v>
      </c>
      <c r="F180" s="153" t="s">
        <v>274</v>
      </c>
      <c r="H180" s="154">
        <v>1.5</v>
      </c>
      <c r="I180" s="155"/>
      <c r="L180" s="150"/>
      <c r="M180" s="156"/>
      <c r="T180" s="157"/>
      <c r="AT180" s="152" t="s">
        <v>156</v>
      </c>
      <c r="AU180" s="152" t="s">
        <v>87</v>
      </c>
      <c r="AV180" s="12" t="s">
        <v>87</v>
      </c>
      <c r="AW180" s="12" t="s">
        <v>32</v>
      </c>
      <c r="AX180" s="12" t="s">
        <v>77</v>
      </c>
      <c r="AY180" s="152" t="s">
        <v>122</v>
      </c>
    </row>
    <row r="181" spans="2:65" s="12" customFormat="1" ht="11.25">
      <c r="B181" s="150"/>
      <c r="D181" s="151" t="s">
        <v>156</v>
      </c>
      <c r="E181" s="152" t="s">
        <v>1</v>
      </c>
      <c r="F181" s="153" t="s">
        <v>275</v>
      </c>
      <c r="H181" s="154">
        <v>2</v>
      </c>
      <c r="I181" s="155"/>
      <c r="L181" s="150"/>
      <c r="M181" s="156"/>
      <c r="T181" s="157"/>
      <c r="AT181" s="152" t="s">
        <v>156</v>
      </c>
      <c r="AU181" s="152" t="s">
        <v>87</v>
      </c>
      <c r="AV181" s="12" t="s">
        <v>87</v>
      </c>
      <c r="AW181" s="12" t="s">
        <v>32</v>
      </c>
      <c r="AX181" s="12" t="s">
        <v>77</v>
      </c>
      <c r="AY181" s="152" t="s">
        <v>122</v>
      </c>
    </row>
    <row r="182" spans="2:65" s="13" customFormat="1" ht="11.25">
      <c r="B182" s="158"/>
      <c r="D182" s="151" t="s">
        <v>156</v>
      </c>
      <c r="E182" s="159" t="s">
        <v>1</v>
      </c>
      <c r="F182" s="160" t="s">
        <v>165</v>
      </c>
      <c r="H182" s="161">
        <v>7</v>
      </c>
      <c r="I182" s="162"/>
      <c r="L182" s="158"/>
      <c r="M182" s="163"/>
      <c r="T182" s="164"/>
      <c r="AT182" s="159" t="s">
        <v>156</v>
      </c>
      <c r="AU182" s="159" t="s">
        <v>87</v>
      </c>
      <c r="AV182" s="13" t="s">
        <v>154</v>
      </c>
      <c r="AW182" s="13" t="s">
        <v>32</v>
      </c>
      <c r="AX182" s="13" t="s">
        <v>85</v>
      </c>
      <c r="AY182" s="159" t="s">
        <v>122</v>
      </c>
    </row>
    <row r="183" spans="2:65" s="1" customFormat="1" ht="16.5" customHeight="1">
      <c r="B183" s="32"/>
      <c r="C183" s="132" t="s">
        <v>276</v>
      </c>
      <c r="D183" s="132" t="s">
        <v>125</v>
      </c>
      <c r="E183" s="133" t="s">
        <v>277</v>
      </c>
      <c r="F183" s="134" t="s">
        <v>278</v>
      </c>
      <c r="G183" s="135" t="s">
        <v>258</v>
      </c>
      <c r="H183" s="136">
        <v>1</v>
      </c>
      <c r="I183" s="137"/>
      <c r="J183" s="138">
        <f t="shared" ref="J183:J196" si="0">ROUND(I183*H183,2)</f>
        <v>0</v>
      </c>
      <c r="K183" s="134" t="s">
        <v>1</v>
      </c>
      <c r="L183" s="32"/>
      <c r="M183" s="139" t="s">
        <v>1</v>
      </c>
      <c r="N183" s="140" t="s">
        <v>42</v>
      </c>
      <c r="P183" s="141">
        <f t="shared" ref="P183:P196" si="1">O183*H183</f>
        <v>0</v>
      </c>
      <c r="Q183" s="141">
        <v>0</v>
      </c>
      <c r="R183" s="141">
        <f t="shared" ref="R183:R196" si="2">Q183*H183</f>
        <v>0</v>
      </c>
      <c r="S183" s="141">
        <v>0.4</v>
      </c>
      <c r="T183" s="142">
        <f t="shared" ref="T183:T196" si="3">S183*H183</f>
        <v>0.4</v>
      </c>
      <c r="AR183" s="143" t="s">
        <v>154</v>
      </c>
      <c r="AT183" s="143" t="s">
        <v>125</v>
      </c>
      <c r="AU183" s="143" t="s">
        <v>87</v>
      </c>
      <c r="AY183" s="17" t="s">
        <v>122</v>
      </c>
      <c r="BE183" s="144">
        <f t="shared" ref="BE183:BE196" si="4">IF(N183="základní",J183,0)</f>
        <v>0</v>
      </c>
      <c r="BF183" s="144">
        <f t="shared" ref="BF183:BF196" si="5">IF(N183="snížená",J183,0)</f>
        <v>0</v>
      </c>
      <c r="BG183" s="144">
        <f t="shared" ref="BG183:BG196" si="6">IF(N183="zákl. přenesená",J183,0)</f>
        <v>0</v>
      </c>
      <c r="BH183" s="144">
        <f t="shared" ref="BH183:BH196" si="7">IF(N183="sníž. přenesená",J183,0)</f>
        <v>0</v>
      </c>
      <c r="BI183" s="144">
        <f t="shared" ref="BI183:BI196" si="8">IF(N183="nulová",J183,0)</f>
        <v>0</v>
      </c>
      <c r="BJ183" s="17" t="s">
        <v>85</v>
      </c>
      <c r="BK183" s="144">
        <f t="shared" ref="BK183:BK196" si="9">ROUND(I183*H183,2)</f>
        <v>0</v>
      </c>
      <c r="BL183" s="17" t="s">
        <v>154</v>
      </c>
      <c r="BM183" s="143" t="s">
        <v>279</v>
      </c>
    </row>
    <row r="184" spans="2:65" s="1" customFormat="1" ht="16.5" customHeight="1">
      <c r="B184" s="32"/>
      <c r="C184" s="132" t="s">
        <v>280</v>
      </c>
      <c r="D184" s="132" t="s">
        <v>125</v>
      </c>
      <c r="E184" s="133" t="s">
        <v>281</v>
      </c>
      <c r="F184" s="134" t="s">
        <v>282</v>
      </c>
      <c r="G184" s="135" t="s">
        <v>258</v>
      </c>
      <c r="H184" s="136">
        <v>1</v>
      </c>
      <c r="I184" s="137"/>
      <c r="J184" s="138">
        <f t="shared" si="0"/>
        <v>0</v>
      </c>
      <c r="K184" s="134" t="s">
        <v>1</v>
      </c>
      <c r="L184" s="32"/>
      <c r="M184" s="139" t="s">
        <v>1</v>
      </c>
      <c r="N184" s="140" t="s">
        <v>42</v>
      </c>
      <c r="P184" s="141">
        <f t="shared" si="1"/>
        <v>0</v>
      </c>
      <c r="Q184" s="141">
        <v>0</v>
      </c>
      <c r="R184" s="141">
        <f t="shared" si="2"/>
        <v>0</v>
      </c>
      <c r="S184" s="141">
        <v>0.2</v>
      </c>
      <c r="T184" s="142">
        <f t="shared" si="3"/>
        <v>0.2</v>
      </c>
      <c r="AR184" s="143" t="s">
        <v>154</v>
      </c>
      <c r="AT184" s="143" t="s">
        <v>125</v>
      </c>
      <c r="AU184" s="143" t="s">
        <v>87</v>
      </c>
      <c r="AY184" s="17" t="s">
        <v>122</v>
      </c>
      <c r="BE184" s="144">
        <f t="shared" si="4"/>
        <v>0</v>
      </c>
      <c r="BF184" s="144">
        <f t="shared" si="5"/>
        <v>0</v>
      </c>
      <c r="BG184" s="144">
        <f t="shared" si="6"/>
        <v>0</v>
      </c>
      <c r="BH184" s="144">
        <f t="shared" si="7"/>
        <v>0</v>
      </c>
      <c r="BI184" s="144">
        <f t="shared" si="8"/>
        <v>0</v>
      </c>
      <c r="BJ184" s="17" t="s">
        <v>85</v>
      </c>
      <c r="BK184" s="144">
        <f t="shared" si="9"/>
        <v>0</v>
      </c>
      <c r="BL184" s="17" t="s">
        <v>154</v>
      </c>
      <c r="BM184" s="143" t="s">
        <v>283</v>
      </c>
    </row>
    <row r="185" spans="2:65" s="1" customFormat="1" ht="16.5" customHeight="1">
      <c r="B185" s="32"/>
      <c r="C185" s="132" t="s">
        <v>284</v>
      </c>
      <c r="D185" s="132" t="s">
        <v>125</v>
      </c>
      <c r="E185" s="133" t="s">
        <v>285</v>
      </c>
      <c r="F185" s="134" t="s">
        <v>286</v>
      </c>
      <c r="G185" s="135" t="s">
        <v>258</v>
      </c>
      <c r="H185" s="136">
        <v>1</v>
      </c>
      <c r="I185" s="137"/>
      <c r="J185" s="138">
        <f t="shared" si="0"/>
        <v>0</v>
      </c>
      <c r="K185" s="134" t="s">
        <v>1</v>
      </c>
      <c r="L185" s="32"/>
      <c r="M185" s="139" t="s">
        <v>1</v>
      </c>
      <c r="N185" s="140" t="s">
        <v>42</v>
      </c>
      <c r="P185" s="141">
        <f t="shared" si="1"/>
        <v>0</v>
      </c>
      <c r="Q185" s="141">
        <v>0</v>
      </c>
      <c r="R185" s="141">
        <f t="shared" si="2"/>
        <v>0</v>
      </c>
      <c r="S185" s="141">
        <v>0.1</v>
      </c>
      <c r="T185" s="142">
        <f t="shared" si="3"/>
        <v>0.1</v>
      </c>
      <c r="AR185" s="143" t="s">
        <v>154</v>
      </c>
      <c r="AT185" s="143" t="s">
        <v>125</v>
      </c>
      <c r="AU185" s="143" t="s">
        <v>87</v>
      </c>
      <c r="AY185" s="17" t="s">
        <v>122</v>
      </c>
      <c r="BE185" s="144">
        <f t="shared" si="4"/>
        <v>0</v>
      </c>
      <c r="BF185" s="144">
        <f t="shared" si="5"/>
        <v>0</v>
      </c>
      <c r="BG185" s="144">
        <f t="shared" si="6"/>
        <v>0</v>
      </c>
      <c r="BH185" s="144">
        <f t="shared" si="7"/>
        <v>0</v>
      </c>
      <c r="BI185" s="144">
        <f t="shared" si="8"/>
        <v>0</v>
      </c>
      <c r="BJ185" s="17" t="s">
        <v>85</v>
      </c>
      <c r="BK185" s="144">
        <f t="shared" si="9"/>
        <v>0</v>
      </c>
      <c r="BL185" s="17" t="s">
        <v>154</v>
      </c>
      <c r="BM185" s="143" t="s">
        <v>287</v>
      </c>
    </row>
    <row r="186" spans="2:65" s="1" customFormat="1" ht="16.5" customHeight="1">
      <c r="B186" s="32"/>
      <c r="C186" s="132" t="s">
        <v>288</v>
      </c>
      <c r="D186" s="132" t="s">
        <v>125</v>
      </c>
      <c r="E186" s="133" t="s">
        <v>289</v>
      </c>
      <c r="F186" s="134" t="s">
        <v>290</v>
      </c>
      <c r="G186" s="135" t="s">
        <v>258</v>
      </c>
      <c r="H186" s="136">
        <v>2</v>
      </c>
      <c r="I186" s="137"/>
      <c r="J186" s="138">
        <f t="shared" si="0"/>
        <v>0</v>
      </c>
      <c r="K186" s="134" t="s">
        <v>1</v>
      </c>
      <c r="L186" s="32"/>
      <c r="M186" s="139" t="s">
        <v>1</v>
      </c>
      <c r="N186" s="140" t="s">
        <v>42</v>
      </c>
      <c r="P186" s="141">
        <f t="shared" si="1"/>
        <v>0</v>
      </c>
      <c r="Q186" s="141">
        <v>0</v>
      </c>
      <c r="R186" s="141">
        <f t="shared" si="2"/>
        <v>0</v>
      </c>
      <c r="S186" s="141">
        <v>0.05</v>
      </c>
      <c r="T186" s="142">
        <f t="shared" si="3"/>
        <v>0.1</v>
      </c>
      <c r="AR186" s="143" t="s">
        <v>154</v>
      </c>
      <c r="AT186" s="143" t="s">
        <v>125</v>
      </c>
      <c r="AU186" s="143" t="s">
        <v>87</v>
      </c>
      <c r="AY186" s="17" t="s">
        <v>122</v>
      </c>
      <c r="BE186" s="144">
        <f t="shared" si="4"/>
        <v>0</v>
      </c>
      <c r="BF186" s="144">
        <f t="shared" si="5"/>
        <v>0</v>
      </c>
      <c r="BG186" s="144">
        <f t="shared" si="6"/>
        <v>0</v>
      </c>
      <c r="BH186" s="144">
        <f t="shared" si="7"/>
        <v>0</v>
      </c>
      <c r="BI186" s="144">
        <f t="shared" si="8"/>
        <v>0</v>
      </c>
      <c r="BJ186" s="17" t="s">
        <v>85</v>
      </c>
      <c r="BK186" s="144">
        <f t="shared" si="9"/>
        <v>0</v>
      </c>
      <c r="BL186" s="17" t="s">
        <v>154</v>
      </c>
      <c r="BM186" s="143" t="s">
        <v>291</v>
      </c>
    </row>
    <row r="187" spans="2:65" s="1" customFormat="1" ht="16.5" customHeight="1">
      <c r="B187" s="32"/>
      <c r="C187" s="132" t="s">
        <v>292</v>
      </c>
      <c r="D187" s="132" t="s">
        <v>125</v>
      </c>
      <c r="E187" s="133" t="s">
        <v>293</v>
      </c>
      <c r="F187" s="134" t="s">
        <v>294</v>
      </c>
      <c r="G187" s="135" t="s">
        <v>128</v>
      </c>
      <c r="H187" s="136">
        <v>1</v>
      </c>
      <c r="I187" s="137"/>
      <c r="J187" s="138">
        <f t="shared" si="0"/>
        <v>0</v>
      </c>
      <c r="K187" s="134" t="s">
        <v>1</v>
      </c>
      <c r="L187" s="32"/>
      <c r="M187" s="139" t="s">
        <v>1</v>
      </c>
      <c r="N187" s="140" t="s">
        <v>42</v>
      </c>
      <c r="P187" s="141">
        <f t="shared" si="1"/>
        <v>0</v>
      </c>
      <c r="Q187" s="141">
        <v>0</v>
      </c>
      <c r="R187" s="141">
        <f t="shared" si="2"/>
        <v>0</v>
      </c>
      <c r="S187" s="141">
        <v>0.05</v>
      </c>
      <c r="T187" s="142">
        <f t="shared" si="3"/>
        <v>0.05</v>
      </c>
      <c r="AR187" s="143" t="s">
        <v>154</v>
      </c>
      <c r="AT187" s="143" t="s">
        <v>125</v>
      </c>
      <c r="AU187" s="143" t="s">
        <v>87</v>
      </c>
      <c r="AY187" s="17" t="s">
        <v>122</v>
      </c>
      <c r="BE187" s="144">
        <f t="shared" si="4"/>
        <v>0</v>
      </c>
      <c r="BF187" s="144">
        <f t="shared" si="5"/>
        <v>0</v>
      </c>
      <c r="BG187" s="144">
        <f t="shared" si="6"/>
        <v>0</v>
      </c>
      <c r="BH187" s="144">
        <f t="shared" si="7"/>
        <v>0</v>
      </c>
      <c r="BI187" s="144">
        <f t="shared" si="8"/>
        <v>0</v>
      </c>
      <c r="BJ187" s="17" t="s">
        <v>85</v>
      </c>
      <c r="BK187" s="144">
        <f t="shared" si="9"/>
        <v>0</v>
      </c>
      <c r="BL187" s="17" t="s">
        <v>154</v>
      </c>
      <c r="BM187" s="143" t="s">
        <v>295</v>
      </c>
    </row>
    <row r="188" spans="2:65" s="1" customFormat="1" ht="16.5" customHeight="1">
      <c r="B188" s="32"/>
      <c r="C188" s="132" t="s">
        <v>296</v>
      </c>
      <c r="D188" s="132" t="s">
        <v>125</v>
      </c>
      <c r="E188" s="133" t="s">
        <v>297</v>
      </c>
      <c r="F188" s="134" t="s">
        <v>298</v>
      </c>
      <c r="G188" s="135" t="s">
        <v>249</v>
      </c>
      <c r="H188" s="136">
        <v>13</v>
      </c>
      <c r="I188" s="137"/>
      <c r="J188" s="138">
        <f t="shared" si="0"/>
        <v>0</v>
      </c>
      <c r="K188" s="134" t="s">
        <v>1</v>
      </c>
      <c r="L188" s="32"/>
      <c r="M188" s="139" t="s">
        <v>1</v>
      </c>
      <c r="N188" s="140" t="s">
        <v>42</v>
      </c>
      <c r="P188" s="141">
        <f t="shared" si="1"/>
        <v>0</v>
      </c>
      <c r="Q188" s="141">
        <v>0</v>
      </c>
      <c r="R188" s="141">
        <f t="shared" si="2"/>
        <v>0</v>
      </c>
      <c r="S188" s="141">
        <v>5.0000000000000001E-3</v>
      </c>
      <c r="T188" s="142">
        <f t="shared" si="3"/>
        <v>6.5000000000000002E-2</v>
      </c>
      <c r="AR188" s="143" t="s">
        <v>154</v>
      </c>
      <c r="AT188" s="143" t="s">
        <v>125</v>
      </c>
      <c r="AU188" s="143" t="s">
        <v>87</v>
      </c>
      <c r="AY188" s="17" t="s">
        <v>122</v>
      </c>
      <c r="BE188" s="144">
        <f t="shared" si="4"/>
        <v>0</v>
      </c>
      <c r="BF188" s="144">
        <f t="shared" si="5"/>
        <v>0</v>
      </c>
      <c r="BG188" s="144">
        <f t="shared" si="6"/>
        <v>0</v>
      </c>
      <c r="BH188" s="144">
        <f t="shared" si="7"/>
        <v>0</v>
      </c>
      <c r="BI188" s="144">
        <f t="shared" si="8"/>
        <v>0</v>
      </c>
      <c r="BJ188" s="17" t="s">
        <v>85</v>
      </c>
      <c r="BK188" s="144">
        <f t="shared" si="9"/>
        <v>0</v>
      </c>
      <c r="BL188" s="17" t="s">
        <v>154</v>
      </c>
      <c r="BM188" s="143" t="s">
        <v>299</v>
      </c>
    </row>
    <row r="189" spans="2:65" s="1" customFormat="1" ht="16.5" customHeight="1">
      <c r="B189" s="32"/>
      <c r="C189" s="132" t="s">
        <v>300</v>
      </c>
      <c r="D189" s="132" t="s">
        <v>125</v>
      </c>
      <c r="E189" s="133" t="s">
        <v>301</v>
      </c>
      <c r="F189" s="134" t="s">
        <v>302</v>
      </c>
      <c r="G189" s="135" t="s">
        <v>152</v>
      </c>
      <c r="H189" s="136">
        <v>300</v>
      </c>
      <c r="I189" s="137"/>
      <c r="J189" s="138">
        <f t="shared" si="0"/>
        <v>0</v>
      </c>
      <c r="K189" s="134" t="s">
        <v>1</v>
      </c>
      <c r="L189" s="32"/>
      <c r="M189" s="139" t="s">
        <v>1</v>
      </c>
      <c r="N189" s="140" t="s">
        <v>42</v>
      </c>
      <c r="P189" s="141">
        <f t="shared" si="1"/>
        <v>0</v>
      </c>
      <c r="Q189" s="141">
        <v>0</v>
      </c>
      <c r="R189" s="141">
        <f t="shared" si="2"/>
        <v>0</v>
      </c>
      <c r="S189" s="141">
        <v>0.03</v>
      </c>
      <c r="T189" s="142">
        <f t="shared" si="3"/>
        <v>9</v>
      </c>
      <c r="AR189" s="143" t="s">
        <v>154</v>
      </c>
      <c r="AT189" s="143" t="s">
        <v>125</v>
      </c>
      <c r="AU189" s="143" t="s">
        <v>87</v>
      </c>
      <c r="AY189" s="17" t="s">
        <v>122</v>
      </c>
      <c r="BE189" s="144">
        <f t="shared" si="4"/>
        <v>0</v>
      </c>
      <c r="BF189" s="144">
        <f t="shared" si="5"/>
        <v>0</v>
      </c>
      <c r="BG189" s="144">
        <f t="shared" si="6"/>
        <v>0</v>
      </c>
      <c r="BH189" s="144">
        <f t="shared" si="7"/>
        <v>0</v>
      </c>
      <c r="BI189" s="144">
        <f t="shared" si="8"/>
        <v>0</v>
      </c>
      <c r="BJ189" s="17" t="s">
        <v>85</v>
      </c>
      <c r="BK189" s="144">
        <f t="shared" si="9"/>
        <v>0</v>
      </c>
      <c r="BL189" s="17" t="s">
        <v>154</v>
      </c>
      <c r="BM189" s="143" t="s">
        <v>303</v>
      </c>
    </row>
    <row r="190" spans="2:65" s="1" customFormat="1" ht="16.5" customHeight="1">
      <c r="B190" s="32"/>
      <c r="C190" s="132" t="s">
        <v>304</v>
      </c>
      <c r="D190" s="132" t="s">
        <v>125</v>
      </c>
      <c r="E190" s="133" t="s">
        <v>305</v>
      </c>
      <c r="F190" s="134" t="s">
        <v>306</v>
      </c>
      <c r="G190" s="135" t="s">
        <v>258</v>
      </c>
      <c r="H190" s="136">
        <v>1</v>
      </c>
      <c r="I190" s="137"/>
      <c r="J190" s="138">
        <f t="shared" si="0"/>
        <v>0</v>
      </c>
      <c r="K190" s="134" t="s">
        <v>1</v>
      </c>
      <c r="L190" s="32"/>
      <c r="M190" s="139" t="s">
        <v>1</v>
      </c>
      <c r="N190" s="140" t="s">
        <v>42</v>
      </c>
      <c r="P190" s="141">
        <f t="shared" si="1"/>
        <v>0</v>
      </c>
      <c r="Q190" s="141">
        <v>0</v>
      </c>
      <c r="R190" s="141">
        <f t="shared" si="2"/>
        <v>0</v>
      </c>
      <c r="S190" s="141">
        <v>0</v>
      </c>
      <c r="T190" s="142">
        <f t="shared" si="3"/>
        <v>0</v>
      </c>
      <c r="AR190" s="143" t="s">
        <v>154</v>
      </c>
      <c r="AT190" s="143" t="s">
        <v>125</v>
      </c>
      <c r="AU190" s="143" t="s">
        <v>87</v>
      </c>
      <c r="AY190" s="17" t="s">
        <v>122</v>
      </c>
      <c r="BE190" s="144">
        <f t="shared" si="4"/>
        <v>0</v>
      </c>
      <c r="BF190" s="144">
        <f t="shared" si="5"/>
        <v>0</v>
      </c>
      <c r="BG190" s="144">
        <f t="shared" si="6"/>
        <v>0</v>
      </c>
      <c r="BH190" s="144">
        <f t="shared" si="7"/>
        <v>0</v>
      </c>
      <c r="BI190" s="144">
        <f t="shared" si="8"/>
        <v>0</v>
      </c>
      <c r="BJ190" s="17" t="s">
        <v>85</v>
      </c>
      <c r="BK190" s="144">
        <f t="shared" si="9"/>
        <v>0</v>
      </c>
      <c r="BL190" s="17" t="s">
        <v>154</v>
      </c>
      <c r="BM190" s="143" t="s">
        <v>307</v>
      </c>
    </row>
    <row r="191" spans="2:65" s="1" customFormat="1" ht="16.5" customHeight="1">
      <c r="B191" s="32"/>
      <c r="C191" s="132" t="s">
        <v>308</v>
      </c>
      <c r="D191" s="132" t="s">
        <v>125</v>
      </c>
      <c r="E191" s="133" t="s">
        <v>309</v>
      </c>
      <c r="F191" s="134" t="s">
        <v>310</v>
      </c>
      <c r="G191" s="135" t="s">
        <v>258</v>
      </c>
      <c r="H191" s="136">
        <v>1</v>
      </c>
      <c r="I191" s="137"/>
      <c r="J191" s="138">
        <f t="shared" si="0"/>
        <v>0</v>
      </c>
      <c r="K191" s="134" t="s">
        <v>1</v>
      </c>
      <c r="L191" s="32"/>
      <c r="M191" s="139" t="s">
        <v>1</v>
      </c>
      <c r="N191" s="140" t="s">
        <v>42</v>
      </c>
      <c r="P191" s="141">
        <f t="shared" si="1"/>
        <v>0</v>
      </c>
      <c r="Q191" s="141">
        <v>0</v>
      </c>
      <c r="R191" s="141">
        <f t="shared" si="2"/>
        <v>0</v>
      </c>
      <c r="S191" s="141">
        <v>0</v>
      </c>
      <c r="T191" s="142">
        <f t="shared" si="3"/>
        <v>0</v>
      </c>
      <c r="AR191" s="143" t="s">
        <v>154</v>
      </c>
      <c r="AT191" s="143" t="s">
        <v>125</v>
      </c>
      <c r="AU191" s="143" t="s">
        <v>87</v>
      </c>
      <c r="AY191" s="17" t="s">
        <v>122</v>
      </c>
      <c r="BE191" s="144">
        <f t="shared" si="4"/>
        <v>0</v>
      </c>
      <c r="BF191" s="144">
        <f t="shared" si="5"/>
        <v>0</v>
      </c>
      <c r="BG191" s="144">
        <f t="shared" si="6"/>
        <v>0</v>
      </c>
      <c r="BH191" s="144">
        <f t="shared" si="7"/>
        <v>0</v>
      </c>
      <c r="BI191" s="144">
        <f t="shared" si="8"/>
        <v>0</v>
      </c>
      <c r="BJ191" s="17" t="s">
        <v>85</v>
      </c>
      <c r="BK191" s="144">
        <f t="shared" si="9"/>
        <v>0</v>
      </c>
      <c r="BL191" s="17" t="s">
        <v>154</v>
      </c>
      <c r="BM191" s="143" t="s">
        <v>311</v>
      </c>
    </row>
    <row r="192" spans="2:65" s="1" customFormat="1" ht="16.5" customHeight="1">
      <c r="B192" s="32"/>
      <c r="C192" s="132" t="s">
        <v>312</v>
      </c>
      <c r="D192" s="132" t="s">
        <v>125</v>
      </c>
      <c r="E192" s="133" t="s">
        <v>313</v>
      </c>
      <c r="F192" s="134" t="s">
        <v>314</v>
      </c>
      <c r="G192" s="135" t="s">
        <v>258</v>
      </c>
      <c r="H192" s="136">
        <v>1</v>
      </c>
      <c r="I192" s="137"/>
      <c r="J192" s="138">
        <f t="shared" si="0"/>
        <v>0</v>
      </c>
      <c r="K192" s="134" t="s">
        <v>1</v>
      </c>
      <c r="L192" s="32"/>
      <c r="M192" s="139" t="s">
        <v>1</v>
      </c>
      <c r="N192" s="140" t="s">
        <v>42</v>
      </c>
      <c r="P192" s="141">
        <f t="shared" si="1"/>
        <v>0</v>
      </c>
      <c r="Q192" s="141">
        <v>0</v>
      </c>
      <c r="R192" s="141">
        <f t="shared" si="2"/>
        <v>0</v>
      </c>
      <c r="S192" s="141">
        <v>0</v>
      </c>
      <c r="T192" s="142">
        <f t="shared" si="3"/>
        <v>0</v>
      </c>
      <c r="AR192" s="143" t="s">
        <v>154</v>
      </c>
      <c r="AT192" s="143" t="s">
        <v>125</v>
      </c>
      <c r="AU192" s="143" t="s">
        <v>87</v>
      </c>
      <c r="AY192" s="17" t="s">
        <v>122</v>
      </c>
      <c r="BE192" s="144">
        <f t="shared" si="4"/>
        <v>0</v>
      </c>
      <c r="BF192" s="144">
        <f t="shared" si="5"/>
        <v>0</v>
      </c>
      <c r="BG192" s="144">
        <f t="shared" si="6"/>
        <v>0</v>
      </c>
      <c r="BH192" s="144">
        <f t="shared" si="7"/>
        <v>0</v>
      </c>
      <c r="BI192" s="144">
        <f t="shared" si="8"/>
        <v>0</v>
      </c>
      <c r="BJ192" s="17" t="s">
        <v>85</v>
      </c>
      <c r="BK192" s="144">
        <f t="shared" si="9"/>
        <v>0</v>
      </c>
      <c r="BL192" s="17" t="s">
        <v>154</v>
      </c>
      <c r="BM192" s="143" t="s">
        <v>315</v>
      </c>
    </row>
    <row r="193" spans="2:65" s="1" customFormat="1" ht="16.5" customHeight="1">
      <c r="B193" s="32"/>
      <c r="C193" s="132" t="s">
        <v>316</v>
      </c>
      <c r="D193" s="132" t="s">
        <v>125</v>
      </c>
      <c r="E193" s="133" t="s">
        <v>317</v>
      </c>
      <c r="F193" s="134" t="s">
        <v>318</v>
      </c>
      <c r="G193" s="135" t="s">
        <v>258</v>
      </c>
      <c r="H193" s="136">
        <v>3</v>
      </c>
      <c r="I193" s="137"/>
      <c r="J193" s="138">
        <f t="shared" si="0"/>
        <v>0</v>
      </c>
      <c r="K193" s="134" t="s">
        <v>1</v>
      </c>
      <c r="L193" s="32"/>
      <c r="M193" s="139" t="s">
        <v>1</v>
      </c>
      <c r="N193" s="140" t="s">
        <v>42</v>
      </c>
      <c r="P193" s="141">
        <f t="shared" si="1"/>
        <v>0</v>
      </c>
      <c r="Q193" s="141">
        <v>0</v>
      </c>
      <c r="R193" s="141">
        <f t="shared" si="2"/>
        <v>0</v>
      </c>
      <c r="S193" s="141">
        <v>0</v>
      </c>
      <c r="T193" s="142">
        <f t="shared" si="3"/>
        <v>0</v>
      </c>
      <c r="AR193" s="143" t="s">
        <v>154</v>
      </c>
      <c r="AT193" s="143" t="s">
        <v>125</v>
      </c>
      <c r="AU193" s="143" t="s">
        <v>87</v>
      </c>
      <c r="AY193" s="17" t="s">
        <v>122</v>
      </c>
      <c r="BE193" s="144">
        <f t="shared" si="4"/>
        <v>0</v>
      </c>
      <c r="BF193" s="144">
        <f t="shared" si="5"/>
        <v>0</v>
      </c>
      <c r="BG193" s="144">
        <f t="shared" si="6"/>
        <v>0</v>
      </c>
      <c r="BH193" s="144">
        <f t="shared" si="7"/>
        <v>0</v>
      </c>
      <c r="BI193" s="144">
        <f t="shared" si="8"/>
        <v>0</v>
      </c>
      <c r="BJ193" s="17" t="s">
        <v>85</v>
      </c>
      <c r="BK193" s="144">
        <f t="shared" si="9"/>
        <v>0</v>
      </c>
      <c r="BL193" s="17" t="s">
        <v>154</v>
      </c>
      <c r="BM193" s="143" t="s">
        <v>319</v>
      </c>
    </row>
    <row r="194" spans="2:65" s="1" customFormat="1" ht="16.5" customHeight="1">
      <c r="B194" s="32"/>
      <c r="C194" s="132" t="s">
        <v>320</v>
      </c>
      <c r="D194" s="132" t="s">
        <v>125</v>
      </c>
      <c r="E194" s="133" t="s">
        <v>321</v>
      </c>
      <c r="F194" s="134" t="s">
        <v>322</v>
      </c>
      <c r="G194" s="135" t="s">
        <v>258</v>
      </c>
      <c r="H194" s="136">
        <v>2</v>
      </c>
      <c r="I194" s="137"/>
      <c r="J194" s="138">
        <f t="shared" si="0"/>
        <v>0</v>
      </c>
      <c r="K194" s="134" t="s">
        <v>1</v>
      </c>
      <c r="L194" s="32"/>
      <c r="M194" s="139" t="s">
        <v>1</v>
      </c>
      <c r="N194" s="140" t="s">
        <v>42</v>
      </c>
      <c r="P194" s="141">
        <f t="shared" si="1"/>
        <v>0</v>
      </c>
      <c r="Q194" s="141">
        <v>0</v>
      </c>
      <c r="R194" s="141">
        <f t="shared" si="2"/>
        <v>0</v>
      </c>
      <c r="S194" s="141">
        <v>0</v>
      </c>
      <c r="T194" s="142">
        <f t="shared" si="3"/>
        <v>0</v>
      </c>
      <c r="AR194" s="143" t="s">
        <v>154</v>
      </c>
      <c r="AT194" s="143" t="s">
        <v>125</v>
      </c>
      <c r="AU194" s="143" t="s">
        <v>87</v>
      </c>
      <c r="AY194" s="17" t="s">
        <v>122</v>
      </c>
      <c r="BE194" s="144">
        <f t="shared" si="4"/>
        <v>0</v>
      </c>
      <c r="BF194" s="144">
        <f t="shared" si="5"/>
        <v>0</v>
      </c>
      <c r="BG194" s="144">
        <f t="shared" si="6"/>
        <v>0</v>
      </c>
      <c r="BH194" s="144">
        <f t="shared" si="7"/>
        <v>0</v>
      </c>
      <c r="BI194" s="144">
        <f t="shared" si="8"/>
        <v>0</v>
      </c>
      <c r="BJ194" s="17" t="s">
        <v>85</v>
      </c>
      <c r="BK194" s="144">
        <f t="shared" si="9"/>
        <v>0</v>
      </c>
      <c r="BL194" s="17" t="s">
        <v>154</v>
      </c>
      <c r="BM194" s="143" t="s">
        <v>323</v>
      </c>
    </row>
    <row r="195" spans="2:65" s="1" customFormat="1" ht="16.5" customHeight="1">
      <c r="B195" s="32"/>
      <c r="C195" s="132" t="s">
        <v>324</v>
      </c>
      <c r="D195" s="132" t="s">
        <v>125</v>
      </c>
      <c r="E195" s="133" t="s">
        <v>325</v>
      </c>
      <c r="F195" s="134" t="s">
        <v>326</v>
      </c>
      <c r="G195" s="135" t="s">
        <v>258</v>
      </c>
      <c r="H195" s="136">
        <v>2</v>
      </c>
      <c r="I195" s="137"/>
      <c r="J195" s="138">
        <f t="shared" si="0"/>
        <v>0</v>
      </c>
      <c r="K195" s="134" t="s">
        <v>1</v>
      </c>
      <c r="L195" s="32"/>
      <c r="M195" s="139" t="s">
        <v>1</v>
      </c>
      <c r="N195" s="140" t="s">
        <v>42</v>
      </c>
      <c r="P195" s="141">
        <f t="shared" si="1"/>
        <v>0</v>
      </c>
      <c r="Q195" s="141">
        <v>0</v>
      </c>
      <c r="R195" s="141">
        <f t="shared" si="2"/>
        <v>0</v>
      </c>
      <c r="S195" s="141">
        <v>0</v>
      </c>
      <c r="T195" s="142">
        <f t="shared" si="3"/>
        <v>0</v>
      </c>
      <c r="AR195" s="143" t="s">
        <v>154</v>
      </c>
      <c r="AT195" s="143" t="s">
        <v>125</v>
      </c>
      <c r="AU195" s="143" t="s">
        <v>87</v>
      </c>
      <c r="AY195" s="17" t="s">
        <v>122</v>
      </c>
      <c r="BE195" s="144">
        <f t="shared" si="4"/>
        <v>0</v>
      </c>
      <c r="BF195" s="144">
        <f t="shared" si="5"/>
        <v>0</v>
      </c>
      <c r="BG195" s="144">
        <f t="shared" si="6"/>
        <v>0</v>
      </c>
      <c r="BH195" s="144">
        <f t="shared" si="7"/>
        <v>0</v>
      </c>
      <c r="BI195" s="144">
        <f t="shared" si="8"/>
        <v>0</v>
      </c>
      <c r="BJ195" s="17" t="s">
        <v>85</v>
      </c>
      <c r="BK195" s="144">
        <f t="shared" si="9"/>
        <v>0</v>
      </c>
      <c r="BL195" s="17" t="s">
        <v>154</v>
      </c>
      <c r="BM195" s="143" t="s">
        <v>327</v>
      </c>
    </row>
    <row r="196" spans="2:65" s="1" customFormat="1" ht="16.5" customHeight="1">
      <c r="B196" s="32"/>
      <c r="C196" s="132" t="s">
        <v>328</v>
      </c>
      <c r="D196" s="132" t="s">
        <v>125</v>
      </c>
      <c r="E196" s="133" t="s">
        <v>329</v>
      </c>
      <c r="F196" s="134" t="s">
        <v>330</v>
      </c>
      <c r="G196" s="135" t="s">
        <v>258</v>
      </c>
      <c r="H196" s="136">
        <v>1</v>
      </c>
      <c r="I196" s="137"/>
      <c r="J196" s="138">
        <f t="shared" si="0"/>
        <v>0</v>
      </c>
      <c r="K196" s="134" t="s">
        <v>1</v>
      </c>
      <c r="L196" s="32"/>
      <c r="M196" s="139" t="s">
        <v>1</v>
      </c>
      <c r="N196" s="140" t="s">
        <v>42</v>
      </c>
      <c r="P196" s="141">
        <f t="shared" si="1"/>
        <v>0</v>
      </c>
      <c r="Q196" s="141">
        <v>0</v>
      </c>
      <c r="R196" s="141">
        <f t="shared" si="2"/>
        <v>0</v>
      </c>
      <c r="S196" s="141">
        <v>0</v>
      </c>
      <c r="T196" s="142">
        <f t="shared" si="3"/>
        <v>0</v>
      </c>
      <c r="AR196" s="143" t="s">
        <v>154</v>
      </c>
      <c r="AT196" s="143" t="s">
        <v>125</v>
      </c>
      <c r="AU196" s="143" t="s">
        <v>87</v>
      </c>
      <c r="AY196" s="17" t="s">
        <v>122</v>
      </c>
      <c r="BE196" s="144">
        <f t="shared" si="4"/>
        <v>0</v>
      </c>
      <c r="BF196" s="144">
        <f t="shared" si="5"/>
        <v>0</v>
      </c>
      <c r="BG196" s="144">
        <f t="shared" si="6"/>
        <v>0</v>
      </c>
      <c r="BH196" s="144">
        <f t="shared" si="7"/>
        <v>0</v>
      </c>
      <c r="BI196" s="144">
        <f t="shared" si="8"/>
        <v>0</v>
      </c>
      <c r="BJ196" s="17" t="s">
        <v>85</v>
      </c>
      <c r="BK196" s="144">
        <f t="shared" si="9"/>
        <v>0</v>
      </c>
      <c r="BL196" s="17" t="s">
        <v>154</v>
      </c>
      <c r="BM196" s="143" t="s">
        <v>331</v>
      </c>
    </row>
    <row r="197" spans="2:65" s="11" customFormat="1" ht="22.9" customHeight="1">
      <c r="B197" s="120"/>
      <c r="D197" s="121" t="s">
        <v>76</v>
      </c>
      <c r="E197" s="130" t="s">
        <v>332</v>
      </c>
      <c r="F197" s="130" t="s">
        <v>333</v>
      </c>
      <c r="I197" s="123"/>
      <c r="J197" s="131">
        <f>BK197</f>
        <v>0</v>
      </c>
      <c r="L197" s="120"/>
      <c r="M197" s="125"/>
      <c r="P197" s="126">
        <f>SUM(P198:P205)</f>
        <v>0</v>
      </c>
      <c r="R197" s="126">
        <f>SUM(R198:R205)</f>
        <v>0</v>
      </c>
      <c r="T197" s="127">
        <f>SUM(T198:T205)</f>
        <v>0</v>
      </c>
      <c r="AR197" s="121" t="s">
        <v>85</v>
      </c>
      <c r="AT197" s="128" t="s">
        <v>76</v>
      </c>
      <c r="AU197" s="128" t="s">
        <v>85</v>
      </c>
      <c r="AY197" s="121" t="s">
        <v>122</v>
      </c>
      <c r="BK197" s="129">
        <f>SUM(BK198:BK205)</f>
        <v>0</v>
      </c>
    </row>
    <row r="198" spans="2:65" s="1" customFormat="1" ht="16.5" customHeight="1">
      <c r="B198" s="32"/>
      <c r="C198" s="132" t="s">
        <v>334</v>
      </c>
      <c r="D198" s="132" t="s">
        <v>125</v>
      </c>
      <c r="E198" s="133" t="s">
        <v>335</v>
      </c>
      <c r="F198" s="134" t="s">
        <v>336</v>
      </c>
      <c r="G198" s="135" t="s">
        <v>239</v>
      </c>
      <c r="H198" s="136">
        <v>288.77600000000001</v>
      </c>
      <c r="I198" s="137"/>
      <c r="J198" s="138">
        <f>ROUND(I198*H198,2)</f>
        <v>0</v>
      </c>
      <c r="K198" s="134" t="s">
        <v>153</v>
      </c>
      <c r="L198" s="32"/>
      <c r="M198" s="139" t="s">
        <v>1</v>
      </c>
      <c r="N198" s="140" t="s">
        <v>42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154</v>
      </c>
      <c r="AT198" s="143" t="s">
        <v>125</v>
      </c>
      <c r="AU198" s="143" t="s">
        <v>87</v>
      </c>
      <c r="AY198" s="17" t="s">
        <v>122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7" t="s">
        <v>85</v>
      </c>
      <c r="BK198" s="144">
        <f>ROUND(I198*H198,2)</f>
        <v>0</v>
      </c>
      <c r="BL198" s="17" t="s">
        <v>154</v>
      </c>
      <c r="BM198" s="143" t="s">
        <v>337</v>
      </c>
    </row>
    <row r="199" spans="2:65" s="1" customFormat="1" ht="16.5" customHeight="1">
      <c r="B199" s="32"/>
      <c r="C199" s="132" t="s">
        <v>338</v>
      </c>
      <c r="D199" s="132" t="s">
        <v>125</v>
      </c>
      <c r="E199" s="133" t="s">
        <v>339</v>
      </c>
      <c r="F199" s="134" t="s">
        <v>340</v>
      </c>
      <c r="G199" s="135" t="s">
        <v>239</v>
      </c>
      <c r="H199" s="136">
        <v>288.77600000000001</v>
      </c>
      <c r="I199" s="137"/>
      <c r="J199" s="138">
        <f>ROUND(I199*H199,2)</f>
        <v>0</v>
      </c>
      <c r="K199" s="134" t="s">
        <v>153</v>
      </c>
      <c r="L199" s="32"/>
      <c r="M199" s="139" t="s">
        <v>1</v>
      </c>
      <c r="N199" s="140" t="s">
        <v>42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154</v>
      </c>
      <c r="AT199" s="143" t="s">
        <v>125</v>
      </c>
      <c r="AU199" s="143" t="s">
        <v>87</v>
      </c>
      <c r="AY199" s="17" t="s">
        <v>122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85</v>
      </c>
      <c r="BK199" s="144">
        <f>ROUND(I199*H199,2)</f>
        <v>0</v>
      </c>
      <c r="BL199" s="17" t="s">
        <v>154</v>
      </c>
      <c r="BM199" s="143" t="s">
        <v>341</v>
      </c>
    </row>
    <row r="200" spans="2:65" s="1" customFormat="1" ht="19.5">
      <c r="B200" s="32"/>
      <c r="D200" s="151" t="s">
        <v>226</v>
      </c>
      <c r="F200" s="165" t="s">
        <v>342</v>
      </c>
      <c r="I200" s="166"/>
      <c r="L200" s="32"/>
      <c r="M200" s="167"/>
      <c r="T200" s="56"/>
      <c r="AT200" s="17" t="s">
        <v>226</v>
      </c>
      <c r="AU200" s="17" t="s">
        <v>87</v>
      </c>
    </row>
    <row r="201" spans="2:65" s="1" customFormat="1" ht="21.75" customHeight="1">
      <c r="B201" s="32"/>
      <c r="C201" s="132" t="s">
        <v>343</v>
      </c>
      <c r="D201" s="132" t="s">
        <v>125</v>
      </c>
      <c r="E201" s="133" t="s">
        <v>344</v>
      </c>
      <c r="F201" s="134" t="s">
        <v>345</v>
      </c>
      <c r="G201" s="135" t="s">
        <v>239</v>
      </c>
      <c r="H201" s="136">
        <v>10.161</v>
      </c>
      <c r="I201" s="137"/>
      <c r="J201" s="138">
        <f>ROUND(I201*H201,2)</f>
        <v>0</v>
      </c>
      <c r="K201" s="134" t="s">
        <v>153</v>
      </c>
      <c r="L201" s="32"/>
      <c r="M201" s="139" t="s">
        <v>1</v>
      </c>
      <c r="N201" s="140" t="s">
        <v>42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154</v>
      </c>
      <c r="AT201" s="143" t="s">
        <v>125</v>
      </c>
      <c r="AU201" s="143" t="s">
        <v>87</v>
      </c>
      <c r="AY201" s="17" t="s">
        <v>122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85</v>
      </c>
      <c r="BK201" s="144">
        <f>ROUND(I201*H201,2)</f>
        <v>0</v>
      </c>
      <c r="BL201" s="17" t="s">
        <v>154</v>
      </c>
      <c r="BM201" s="143" t="s">
        <v>346</v>
      </c>
    </row>
    <row r="202" spans="2:65" s="12" customFormat="1" ht="11.25">
      <c r="B202" s="150"/>
      <c r="D202" s="151" t="s">
        <v>156</v>
      </c>
      <c r="E202" s="152" t="s">
        <v>1</v>
      </c>
      <c r="F202" s="153" t="s">
        <v>347</v>
      </c>
      <c r="H202" s="154">
        <v>10.161</v>
      </c>
      <c r="I202" s="155"/>
      <c r="L202" s="150"/>
      <c r="M202" s="156"/>
      <c r="T202" s="157"/>
      <c r="AT202" s="152" t="s">
        <v>156</v>
      </c>
      <c r="AU202" s="152" t="s">
        <v>87</v>
      </c>
      <c r="AV202" s="12" t="s">
        <v>87</v>
      </c>
      <c r="AW202" s="12" t="s">
        <v>32</v>
      </c>
      <c r="AX202" s="12" t="s">
        <v>85</v>
      </c>
      <c r="AY202" s="152" t="s">
        <v>122</v>
      </c>
    </row>
    <row r="203" spans="2:65" s="1" customFormat="1" ht="24.2" customHeight="1">
      <c r="B203" s="32"/>
      <c r="C203" s="132" t="s">
        <v>348</v>
      </c>
      <c r="D203" s="132" t="s">
        <v>125</v>
      </c>
      <c r="E203" s="133" t="s">
        <v>349</v>
      </c>
      <c r="F203" s="134" t="s">
        <v>350</v>
      </c>
      <c r="G203" s="135" t="s">
        <v>239</v>
      </c>
      <c r="H203" s="136">
        <v>23</v>
      </c>
      <c r="I203" s="137"/>
      <c r="J203" s="138">
        <f>ROUND(I203*H203,2)</f>
        <v>0</v>
      </c>
      <c r="K203" s="134" t="s">
        <v>153</v>
      </c>
      <c r="L203" s="32"/>
      <c r="M203" s="139" t="s">
        <v>1</v>
      </c>
      <c r="N203" s="140" t="s">
        <v>42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154</v>
      </c>
      <c r="AT203" s="143" t="s">
        <v>125</v>
      </c>
      <c r="AU203" s="143" t="s">
        <v>87</v>
      </c>
      <c r="AY203" s="17" t="s">
        <v>122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85</v>
      </c>
      <c r="BK203" s="144">
        <f>ROUND(I203*H203,2)</f>
        <v>0</v>
      </c>
      <c r="BL203" s="17" t="s">
        <v>154</v>
      </c>
      <c r="BM203" s="143" t="s">
        <v>351</v>
      </c>
    </row>
    <row r="204" spans="2:65" s="1" customFormat="1" ht="24.2" customHeight="1">
      <c r="B204" s="32"/>
      <c r="C204" s="132" t="s">
        <v>352</v>
      </c>
      <c r="D204" s="132" t="s">
        <v>125</v>
      </c>
      <c r="E204" s="133" t="s">
        <v>353</v>
      </c>
      <c r="F204" s="134" t="s">
        <v>354</v>
      </c>
      <c r="G204" s="135" t="s">
        <v>239</v>
      </c>
      <c r="H204" s="136">
        <v>254.95500000000001</v>
      </c>
      <c r="I204" s="137"/>
      <c r="J204" s="138">
        <f>ROUND(I204*H204,2)</f>
        <v>0</v>
      </c>
      <c r="K204" s="134" t="s">
        <v>153</v>
      </c>
      <c r="L204" s="32"/>
      <c r="M204" s="139" t="s">
        <v>1</v>
      </c>
      <c r="N204" s="140" t="s">
        <v>42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154</v>
      </c>
      <c r="AT204" s="143" t="s">
        <v>125</v>
      </c>
      <c r="AU204" s="143" t="s">
        <v>87</v>
      </c>
      <c r="AY204" s="17" t="s">
        <v>122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85</v>
      </c>
      <c r="BK204" s="144">
        <f>ROUND(I204*H204,2)</f>
        <v>0</v>
      </c>
      <c r="BL204" s="17" t="s">
        <v>154</v>
      </c>
      <c r="BM204" s="143" t="s">
        <v>355</v>
      </c>
    </row>
    <row r="205" spans="2:65" s="1" customFormat="1" ht="24.2" customHeight="1">
      <c r="B205" s="32"/>
      <c r="C205" s="132" t="s">
        <v>356</v>
      </c>
      <c r="D205" s="132" t="s">
        <v>125</v>
      </c>
      <c r="E205" s="133" t="s">
        <v>357</v>
      </c>
      <c r="F205" s="134" t="s">
        <v>358</v>
      </c>
      <c r="G205" s="135" t="s">
        <v>239</v>
      </c>
      <c r="H205" s="136">
        <v>0.66</v>
      </c>
      <c r="I205" s="137"/>
      <c r="J205" s="138">
        <f>ROUND(I205*H205,2)</f>
        <v>0</v>
      </c>
      <c r="K205" s="134" t="s">
        <v>153</v>
      </c>
      <c r="L205" s="32"/>
      <c r="M205" s="145" t="s">
        <v>1</v>
      </c>
      <c r="N205" s="146" t="s">
        <v>42</v>
      </c>
      <c r="O205" s="147"/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43" t="s">
        <v>154</v>
      </c>
      <c r="AT205" s="143" t="s">
        <v>125</v>
      </c>
      <c r="AU205" s="143" t="s">
        <v>87</v>
      </c>
      <c r="AY205" s="17" t="s">
        <v>122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85</v>
      </c>
      <c r="BK205" s="144">
        <f>ROUND(I205*H205,2)</f>
        <v>0</v>
      </c>
      <c r="BL205" s="17" t="s">
        <v>154</v>
      </c>
      <c r="BM205" s="143" t="s">
        <v>359</v>
      </c>
    </row>
    <row r="206" spans="2:65" s="1" customFormat="1" ht="6.95" customHeight="1">
      <c r="B206" s="44"/>
      <c r="C206" s="45"/>
      <c r="D206" s="45"/>
      <c r="E206" s="45"/>
      <c r="F206" s="45"/>
      <c r="G206" s="45"/>
      <c r="H206" s="45"/>
      <c r="I206" s="45"/>
      <c r="J206" s="45"/>
      <c r="K206" s="45"/>
      <c r="L206" s="32"/>
    </row>
  </sheetData>
  <sheetProtection algorithmName="SHA-512" hashValue="k5WpESjUlER6md4S0OwKk6wd1J37wjCZDx+SIpJnI61Jh4NnT3Q3mEJD0a103MLBugZIkvVCraChVlO4zChocg==" saltValue="YRr3Wcbr6OrvuDlbOxoIbruNLerdC3nITtfClyLJ6r1TicDEu5Mt4Grq294mekizM1BIdZw3fcvrwLmccjGbYQ==" spinCount="100000" sheet="1" objects="1" scenarios="1" formatColumns="0" formatRows="0" autoFilter="0"/>
  <autoFilter ref="C120:K205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1" manualBreakCount="1">
    <brk id="196" min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51"/>
  <sheetViews>
    <sheetView showGridLines="0" tabSelected="1" view="pageBreakPreview" topLeftCell="A329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7" t="s">
        <v>93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94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2" t="str">
        <f>'Rekapitulace stavby'!K6</f>
        <v>MŠ PODLÉŠKOVÁ - REKONSTRUKCE VENKOVNÍHO HŘIŠTĚ</v>
      </c>
      <c r="F7" s="233"/>
      <c r="G7" s="233"/>
      <c r="H7" s="233"/>
      <c r="L7" s="20"/>
    </row>
    <row r="8" spans="2:46" s="1" customFormat="1" ht="12" hidden="1" customHeight="1">
      <c r="B8" s="32"/>
      <c r="D8" s="27" t="s">
        <v>95</v>
      </c>
      <c r="L8" s="32"/>
    </row>
    <row r="9" spans="2:46" s="1" customFormat="1" ht="16.5" hidden="1" customHeight="1">
      <c r="B9" s="32"/>
      <c r="E9" s="213" t="s">
        <v>360</v>
      </c>
      <c r="F9" s="234"/>
      <c r="G9" s="234"/>
      <c r="H9" s="23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24. 10. 2025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5" t="str">
        <f>'Rekapitulace stavby'!E14</f>
        <v>Vyplň údaj</v>
      </c>
      <c r="F18" s="197"/>
      <c r="G18" s="197"/>
      <c r="H18" s="197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02" t="s">
        <v>1</v>
      </c>
      <c r="F27" s="202"/>
      <c r="G27" s="202"/>
      <c r="H27" s="202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ROUND(J131,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ROUND((SUM(BE131:BE350)),  2)</f>
        <v>0</v>
      </c>
      <c r="I33" s="92">
        <v>0.21</v>
      </c>
      <c r="J33" s="91">
        <f>ROUND(((SUM(BE131:BE350))*I33),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ROUND((SUM(BF131:BF350)),  2)</f>
        <v>0</v>
      </c>
      <c r="I34" s="92">
        <v>0.12</v>
      </c>
      <c r="J34" s="91">
        <f>ROUND(((SUM(BF131:BF350))*I34),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ROUND((SUM(BG131:BG350)),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ROUND((SUM(BH131:BH350)),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ROUND((SUM(BI131:BI350)),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97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2" t="str">
        <f>E7</f>
        <v>MŠ PODLÉŠKOVÁ - REKONSTRUKCE VENKOVNÍHO HŘIŠTĚ</v>
      </c>
      <c r="F85" s="233"/>
      <c r="G85" s="233"/>
      <c r="H85" s="233"/>
      <c r="L85" s="32"/>
    </row>
    <row r="86" spans="2:47" s="1" customFormat="1" ht="12" customHeight="1">
      <c r="B86" s="32"/>
      <c r="C86" s="27" t="s">
        <v>95</v>
      </c>
      <c r="L86" s="32"/>
    </row>
    <row r="87" spans="2:47" s="1" customFormat="1" ht="16.5" customHeight="1">
      <c r="B87" s="32"/>
      <c r="E87" s="213" t="str">
        <f>E9</f>
        <v>03 - STAVEBNÍ PRÁCE</v>
      </c>
      <c r="F87" s="234"/>
      <c r="G87" s="234"/>
      <c r="H87" s="23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Podléšková 3087/26, 106 00, Praha 10</v>
      </c>
      <c r="I89" s="27" t="s">
        <v>22</v>
      </c>
      <c r="J89" s="52" t="str">
        <f>IF(J12="","",J12)</f>
        <v>24. 10. 2025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MČ Praha 10</v>
      </c>
      <c r="I91" s="27" t="s">
        <v>30</v>
      </c>
      <c r="J91" s="30" t="str">
        <f>E21</f>
        <v>A plus spol. s 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98</v>
      </c>
      <c r="D94" s="93"/>
      <c r="E94" s="93"/>
      <c r="F94" s="93"/>
      <c r="G94" s="93"/>
      <c r="H94" s="93"/>
      <c r="I94" s="93"/>
      <c r="J94" s="102" t="s">
        <v>99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100</v>
      </c>
      <c r="J96" s="66">
        <f>J131</f>
        <v>0</v>
      </c>
      <c r="L96" s="32"/>
      <c r="AU96" s="17" t="s">
        <v>101</v>
      </c>
    </row>
    <row r="97" spans="2:12" s="8" customFormat="1" ht="24.95" customHeight="1">
      <c r="B97" s="104"/>
      <c r="D97" s="105" t="s">
        <v>142</v>
      </c>
      <c r="E97" s="106"/>
      <c r="F97" s="106"/>
      <c r="G97" s="106"/>
      <c r="H97" s="106"/>
      <c r="I97" s="106"/>
      <c r="J97" s="107">
        <f>J132</f>
        <v>0</v>
      </c>
      <c r="L97" s="104"/>
    </row>
    <row r="98" spans="2:12" s="9" customFormat="1" ht="19.899999999999999" customHeight="1">
      <c r="B98" s="108"/>
      <c r="D98" s="109" t="s">
        <v>143</v>
      </c>
      <c r="E98" s="110"/>
      <c r="F98" s="110"/>
      <c r="G98" s="110"/>
      <c r="H98" s="110"/>
      <c r="I98" s="110"/>
      <c r="J98" s="111">
        <f>J133</f>
        <v>0</v>
      </c>
      <c r="L98" s="108"/>
    </row>
    <row r="99" spans="2:12" s="9" customFormat="1" ht="19.899999999999999" customHeight="1">
      <c r="B99" s="108"/>
      <c r="D99" s="109" t="s">
        <v>361</v>
      </c>
      <c r="E99" s="110"/>
      <c r="F99" s="110"/>
      <c r="G99" s="110"/>
      <c r="H99" s="110"/>
      <c r="I99" s="110"/>
      <c r="J99" s="111">
        <f>J169</f>
        <v>0</v>
      </c>
      <c r="L99" s="108"/>
    </row>
    <row r="100" spans="2:12" s="9" customFormat="1" ht="19.899999999999999" customHeight="1">
      <c r="B100" s="108"/>
      <c r="D100" s="109" t="s">
        <v>362</v>
      </c>
      <c r="E100" s="110"/>
      <c r="F100" s="110"/>
      <c r="G100" s="110"/>
      <c r="H100" s="110"/>
      <c r="I100" s="110"/>
      <c r="J100" s="111">
        <f>J227</f>
        <v>0</v>
      </c>
      <c r="L100" s="108"/>
    </row>
    <row r="101" spans="2:12" s="9" customFormat="1" ht="19.899999999999999" customHeight="1">
      <c r="B101" s="108"/>
      <c r="D101" s="109" t="s">
        <v>363</v>
      </c>
      <c r="E101" s="110"/>
      <c r="F101" s="110"/>
      <c r="G101" s="110"/>
      <c r="H101" s="110"/>
      <c r="I101" s="110"/>
      <c r="J101" s="111">
        <f>J236</f>
        <v>0</v>
      </c>
      <c r="L101" s="108"/>
    </row>
    <row r="102" spans="2:12" s="9" customFormat="1" ht="19.899999999999999" customHeight="1">
      <c r="B102" s="108"/>
      <c r="D102" s="109" t="s">
        <v>364</v>
      </c>
      <c r="E102" s="110"/>
      <c r="F102" s="110"/>
      <c r="G102" s="110"/>
      <c r="H102" s="110"/>
      <c r="I102" s="110"/>
      <c r="J102" s="111">
        <f>J244</f>
        <v>0</v>
      </c>
      <c r="L102" s="108"/>
    </row>
    <row r="103" spans="2:12" s="9" customFormat="1" ht="19.899999999999999" customHeight="1">
      <c r="B103" s="108"/>
      <c r="D103" s="109" t="s">
        <v>365</v>
      </c>
      <c r="E103" s="110"/>
      <c r="F103" s="110"/>
      <c r="G103" s="110"/>
      <c r="H103" s="110"/>
      <c r="I103" s="110"/>
      <c r="J103" s="111">
        <f>J247</f>
        <v>0</v>
      </c>
      <c r="L103" s="108"/>
    </row>
    <row r="104" spans="2:12" s="9" customFormat="1" ht="19.899999999999999" customHeight="1">
      <c r="B104" s="108"/>
      <c r="D104" s="109" t="s">
        <v>366</v>
      </c>
      <c r="E104" s="110"/>
      <c r="F104" s="110"/>
      <c r="G104" s="110"/>
      <c r="H104" s="110"/>
      <c r="I104" s="110"/>
      <c r="J104" s="111">
        <f>J259</f>
        <v>0</v>
      </c>
      <c r="L104" s="108"/>
    </row>
    <row r="105" spans="2:12" s="9" customFormat="1" ht="19.899999999999999" customHeight="1">
      <c r="B105" s="108"/>
      <c r="D105" s="109" t="s">
        <v>367</v>
      </c>
      <c r="E105" s="110"/>
      <c r="F105" s="110"/>
      <c r="G105" s="110"/>
      <c r="H105" s="110"/>
      <c r="I105" s="110"/>
      <c r="J105" s="111">
        <f>J270</f>
        <v>0</v>
      </c>
      <c r="L105" s="108"/>
    </row>
    <row r="106" spans="2:12" s="8" customFormat="1" ht="24.95" customHeight="1">
      <c r="B106" s="104"/>
      <c r="D106" s="105" t="s">
        <v>368</v>
      </c>
      <c r="E106" s="106"/>
      <c r="F106" s="106"/>
      <c r="G106" s="106"/>
      <c r="H106" s="106"/>
      <c r="I106" s="106"/>
      <c r="J106" s="107">
        <f>J272</f>
        <v>0</v>
      </c>
      <c r="L106" s="104"/>
    </row>
    <row r="107" spans="2:12" s="9" customFormat="1" ht="19.899999999999999" customHeight="1">
      <c r="B107" s="108"/>
      <c r="D107" s="109" t="s">
        <v>369</v>
      </c>
      <c r="E107" s="110"/>
      <c r="F107" s="110"/>
      <c r="G107" s="110"/>
      <c r="H107" s="110"/>
      <c r="I107" s="110"/>
      <c r="J107" s="111">
        <f>J273</f>
        <v>0</v>
      </c>
      <c r="L107" s="108"/>
    </row>
    <row r="108" spans="2:12" s="9" customFormat="1" ht="19.899999999999999" customHeight="1">
      <c r="B108" s="108"/>
      <c r="D108" s="109" t="s">
        <v>370</v>
      </c>
      <c r="E108" s="110"/>
      <c r="F108" s="110"/>
      <c r="G108" s="110"/>
      <c r="H108" s="110"/>
      <c r="I108" s="110"/>
      <c r="J108" s="111">
        <f>J276</f>
        <v>0</v>
      </c>
      <c r="L108" s="108"/>
    </row>
    <row r="109" spans="2:12" s="9" customFormat="1" ht="19.899999999999999" customHeight="1">
      <c r="B109" s="108"/>
      <c r="D109" s="109" t="s">
        <v>371</v>
      </c>
      <c r="E109" s="110"/>
      <c r="F109" s="110"/>
      <c r="G109" s="110"/>
      <c r="H109" s="110"/>
      <c r="I109" s="110"/>
      <c r="J109" s="111">
        <f>J318</f>
        <v>0</v>
      </c>
      <c r="L109" s="108"/>
    </row>
    <row r="110" spans="2:12" s="9" customFormat="1" ht="19.899999999999999" customHeight="1">
      <c r="B110" s="108"/>
      <c r="D110" s="109" t="s">
        <v>372</v>
      </c>
      <c r="E110" s="110"/>
      <c r="F110" s="110"/>
      <c r="G110" s="110"/>
      <c r="H110" s="110"/>
      <c r="I110" s="110"/>
      <c r="J110" s="111">
        <f>J325</f>
        <v>0</v>
      </c>
      <c r="L110" s="108"/>
    </row>
    <row r="111" spans="2:12" s="9" customFormat="1" ht="19.899999999999999" customHeight="1">
      <c r="B111" s="108"/>
      <c r="D111" s="109" t="s">
        <v>373</v>
      </c>
      <c r="E111" s="110"/>
      <c r="F111" s="110"/>
      <c r="G111" s="110"/>
      <c r="H111" s="110"/>
      <c r="I111" s="110"/>
      <c r="J111" s="111">
        <f>J338</f>
        <v>0</v>
      </c>
      <c r="L111" s="108"/>
    </row>
    <row r="112" spans="2:12" s="1" customFormat="1" ht="21.75" customHeight="1">
      <c r="B112" s="32"/>
      <c r="L112" s="32"/>
    </row>
    <row r="113" spans="2:12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6.95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4.95" customHeight="1">
      <c r="B118" s="32"/>
      <c r="C118" s="21" t="s">
        <v>106</v>
      </c>
      <c r="L118" s="32"/>
    </row>
    <row r="119" spans="2:12" s="1" customFormat="1" ht="6.95" customHeight="1">
      <c r="B119" s="32"/>
      <c r="L119" s="32"/>
    </row>
    <row r="120" spans="2:12" s="1" customFormat="1" ht="12" customHeight="1">
      <c r="B120" s="32"/>
      <c r="C120" s="27" t="s">
        <v>16</v>
      </c>
      <c r="L120" s="32"/>
    </row>
    <row r="121" spans="2:12" s="1" customFormat="1" ht="16.5" customHeight="1">
      <c r="B121" s="32"/>
      <c r="E121" s="232" t="str">
        <f>E7</f>
        <v>MŠ PODLÉŠKOVÁ - REKONSTRUKCE VENKOVNÍHO HŘIŠTĚ</v>
      </c>
      <c r="F121" s="233"/>
      <c r="G121" s="233"/>
      <c r="H121" s="233"/>
      <c r="L121" s="32"/>
    </row>
    <row r="122" spans="2:12" s="1" customFormat="1" ht="12" customHeight="1">
      <c r="B122" s="32"/>
      <c r="C122" s="27" t="s">
        <v>95</v>
      </c>
      <c r="L122" s="32"/>
    </row>
    <row r="123" spans="2:12" s="1" customFormat="1" ht="16.5" customHeight="1">
      <c r="B123" s="32"/>
      <c r="E123" s="213" t="str">
        <f>E9</f>
        <v>03 - STAVEBNÍ PRÁCE</v>
      </c>
      <c r="F123" s="234"/>
      <c r="G123" s="234"/>
      <c r="H123" s="234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20</v>
      </c>
      <c r="F125" s="25" t="str">
        <f>F12</f>
        <v>Podléšková 3087/26, 106 00, Praha 10</v>
      </c>
      <c r="I125" s="27" t="s">
        <v>22</v>
      </c>
      <c r="J125" s="52" t="str">
        <f>IF(J12="","",J12)</f>
        <v>24. 10. 2025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24</v>
      </c>
      <c r="F127" s="25" t="str">
        <f>E15</f>
        <v>MČ Praha 10</v>
      </c>
      <c r="I127" s="27" t="s">
        <v>30</v>
      </c>
      <c r="J127" s="30" t="str">
        <f>E21</f>
        <v>A plus spol. s r.o.</v>
      </c>
      <c r="L127" s="32"/>
    </row>
    <row r="128" spans="2:12" s="1" customFormat="1" ht="15.2" customHeight="1">
      <c r="B128" s="32"/>
      <c r="C128" s="27" t="s">
        <v>28</v>
      </c>
      <c r="F128" s="25" t="str">
        <f>IF(E18="","",E18)</f>
        <v>Vyplň údaj</v>
      </c>
      <c r="I128" s="27" t="s">
        <v>33</v>
      </c>
      <c r="J128" s="30" t="str">
        <f>E24</f>
        <v>Vladimír Mrázek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12"/>
      <c r="C130" s="113" t="s">
        <v>107</v>
      </c>
      <c r="D130" s="114" t="s">
        <v>62</v>
      </c>
      <c r="E130" s="114" t="s">
        <v>58</v>
      </c>
      <c r="F130" s="114" t="s">
        <v>59</v>
      </c>
      <c r="G130" s="114" t="s">
        <v>108</v>
      </c>
      <c r="H130" s="114" t="s">
        <v>109</v>
      </c>
      <c r="I130" s="114" t="s">
        <v>110</v>
      </c>
      <c r="J130" s="114" t="s">
        <v>99</v>
      </c>
      <c r="K130" s="115" t="s">
        <v>111</v>
      </c>
      <c r="L130" s="112"/>
      <c r="M130" s="59" t="s">
        <v>1</v>
      </c>
      <c r="N130" s="60" t="s">
        <v>41</v>
      </c>
      <c r="O130" s="60" t="s">
        <v>112</v>
      </c>
      <c r="P130" s="60" t="s">
        <v>113</v>
      </c>
      <c r="Q130" s="60" t="s">
        <v>114</v>
      </c>
      <c r="R130" s="60" t="s">
        <v>115</v>
      </c>
      <c r="S130" s="60" t="s">
        <v>116</v>
      </c>
      <c r="T130" s="61" t="s">
        <v>117</v>
      </c>
    </row>
    <row r="131" spans="2:65" s="1" customFormat="1" ht="22.9" customHeight="1">
      <c r="B131" s="32"/>
      <c r="C131" s="64" t="s">
        <v>118</v>
      </c>
      <c r="J131" s="116">
        <f>BK131</f>
        <v>0</v>
      </c>
      <c r="L131" s="32"/>
      <c r="M131" s="62"/>
      <c r="N131" s="53"/>
      <c r="O131" s="53"/>
      <c r="P131" s="117">
        <f>P132+P272</f>
        <v>0</v>
      </c>
      <c r="Q131" s="53"/>
      <c r="R131" s="117">
        <f>R132+R272</f>
        <v>64.648817600000001</v>
      </c>
      <c r="S131" s="53"/>
      <c r="T131" s="118">
        <f>T132+T272</f>
        <v>0</v>
      </c>
      <c r="AT131" s="17" t="s">
        <v>76</v>
      </c>
      <c r="AU131" s="17" t="s">
        <v>101</v>
      </c>
      <c r="BK131" s="119">
        <f>BK132+BK272</f>
        <v>0</v>
      </c>
    </row>
    <row r="132" spans="2:65" s="11" customFormat="1" ht="25.9" customHeight="1">
      <c r="B132" s="120"/>
      <c r="D132" s="121" t="s">
        <v>76</v>
      </c>
      <c r="E132" s="122" t="s">
        <v>147</v>
      </c>
      <c r="F132" s="122" t="s">
        <v>148</v>
      </c>
      <c r="I132" s="123"/>
      <c r="J132" s="124">
        <f>BK132</f>
        <v>0</v>
      </c>
      <c r="L132" s="120"/>
      <c r="M132" s="125"/>
      <c r="P132" s="126">
        <f>P133+P169+P227+P236+P244+P247+P259+P270</f>
        <v>0</v>
      </c>
      <c r="R132" s="126">
        <f>R133+R169+R227+R236+R244+R247+R259+R270</f>
        <v>59.483917599999998</v>
      </c>
      <c r="T132" s="127">
        <f>T133+T169+T227+T236+T244+T247+T259+T270</f>
        <v>0</v>
      </c>
      <c r="AR132" s="121" t="s">
        <v>85</v>
      </c>
      <c r="AT132" s="128" t="s">
        <v>76</v>
      </c>
      <c r="AU132" s="128" t="s">
        <v>77</v>
      </c>
      <c r="AY132" s="121" t="s">
        <v>122</v>
      </c>
      <c r="BK132" s="129">
        <f>BK133+BK169+BK227+BK236+BK244+BK247+BK259+BK270</f>
        <v>0</v>
      </c>
    </row>
    <row r="133" spans="2:65" s="11" customFormat="1" ht="22.9" customHeight="1">
      <c r="B133" s="120"/>
      <c r="D133" s="121" t="s">
        <v>76</v>
      </c>
      <c r="E133" s="130" t="s">
        <v>85</v>
      </c>
      <c r="F133" s="130" t="s">
        <v>149</v>
      </c>
      <c r="I133" s="123"/>
      <c r="J133" s="131">
        <f>BK133</f>
        <v>0</v>
      </c>
      <c r="L133" s="120"/>
      <c r="M133" s="125"/>
      <c r="P133" s="126">
        <f>SUM(P134:P168)</f>
        <v>0</v>
      </c>
      <c r="R133" s="126">
        <f>SUM(R134:R168)</f>
        <v>0</v>
      </c>
      <c r="T133" s="127">
        <f>SUM(T134:T168)</f>
        <v>0</v>
      </c>
      <c r="AR133" s="121" t="s">
        <v>85</v>
      </c>
      <c r="AT133" s="128" t="s">
        <v>76</v>
      </c>
      <c r="AU133" s="128" t="s">
        <v>85</v>
      </c>
      <c r="AY133" s="121" t="s">
        <v>122</v>
      </c>
      <c r="BK133" s="129">
        <f>SUM(BK134:BK168)</f>
        <v>0</v>
      </c>
    </row>
    <row r="134" spans="2:65" s="1" customFormat="1" ht="16.5" customHeight="1">
      <c r="B134" s="32"/>
      <c r="C134" s="132" t="s">
        <v>85</v>
      </c>
      <c r="D134" s="132" t="s">
        <v>125</v>
      </c>
      <c r="E134" s="133" t="s">
        <v>374</v>
      </c>
      <c r="F134" s="134" t="s">
        <v>375</v>
      </c>
      <c r="G134" s="135" t="s">
        <v>206</v>
      </c>
      <c r="H134" s="136">
        <v>3.75</v>
      </c>
      <c r="I134" s="137"/>
      <c r="J134" s="138">
        <f>ROUND(I134*H134,2)</f>
        <v>0</v>
      </c>
      <c r="K134" s="134" t="s">
        <v>153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154</v>
      </c>
      <c r="AT134" s="143" t="s">
        <v>125</v>
      </c>
      <c r="AU134" s="143" t="s">
        <v>87</v>
      </c>
      <c r="AY134" s="17" t="s">
        <v>122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154</v>
      </c>
      <c r="BM134" s="143" t="s">
        <v>376</v>
      </c>
    </row>
    <row r="135" spans="2:65" s="12" customFormat="1" ht="11.25">
      <c r="B135" s="150"/>
      <c r="D135" s="151" t="s">
        <v>156</v>
      </c>
      <c r="E135" s="152" t="s">
        <v>1</v>
      </c>
      <c r="F135" s="153" t="s">
        <v>377</v>
      </c>
      <c r="H135" s="154">
        <v>3.75</v>
      </c>
      <c r="I135" s="155"/>
      <c r="L135" s="150"/>
      <c r="M135" s="156"/>
      <c r="T135" s="157"/>
      <c r="AT135" s="152" t="s">
        <v>156</v>
      </c>
      <c r="AU135" s="152" t="s">
        <v>87</v>
      </c>
      <c r="AV135" s="12" t="s">
        <v>87</v>
      </c>
      <c r="AW135" s="12" t="s">
        <v>32</v>
      </c>
      <c r="AX135" s="12" t="s">
        <v>85</v>
      </c>
      <c r="AY135" s="152" t="s">
        <v>122</v>
      </c>
    </row>
    <row r="136" spans="2:65" s="1" customFormat="1" ht="21.75" customHeight="1">
      <c r="B136" s="32"/>
      <c r="C136" s="132" t="s">
        <v>87</v>
      </c>
      <c r="D136" s="132" t="s">
        <v>125</v>
      </c>
      <c r="E136" s="133" t="s">
        <v>378</v>
      </c>
      <c r="F136" s="134" t="s">
        <v>379</v>
      </c>
      <c r="G136" s="135" t="s">
        <v>206</v>
      </c>
      <c r="H136" s="136">
        <v>34.390999999999998</v>
      </c>
      <c r="I136" s="137"/>
      <c r="J136" s="138">
        <f>ROUND(I136*H136,2)</f>
        <v>0</v>
      </c>
      <c r="K136" s="134" t="s">
        <v>153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154</v>
      </c>
      <c r="AT136" s="143" t="s">
        <v>125</v>
      </c>
      <c r="AU136" s="143" t="s">
        <v>87</v>
      </c>
      <c r="AY136" s="17" t="s">
        <v>122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154</v>
      </c>
      <c r="BM136" s="143" t="s">
        <v>380</v>
      </c>
    </row>
    <row r="137" spans="2:65" s="12" customFormat="1" ht="11.25">
      <c r="B137" s="150"/>
      <c r="D137" s="151" t="s">
        <v>156</v>
      </c>
      <c r="E137" s="152" t="s">
        <v>1</v>
      </c>
      <c r="F137" s="153" t="s">
        <v>381</v>
      </c>
      <c r="H137" s="154">
        <v>17.2</v>
      </c>
      <c r="I137" s="155"/>
      <c r="L137" s="150"/>
      <c r="M137" s="156"/>
      <c r="T137" s="157"/>
      <c r="AT137" s="152" t="s">
        <v>156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122</v>
      </c>
    </row>
    <row r="138" spans="2:65" s="15" customFormat="1" ht="11.25">
      <c r="B138" s="174"/>
      <c r="D138" s="151" t="s">
        <v>156</v>
      </c>
      <c r="E138" s="175" t="s">
        <v>1</v>
      </c>
      <c r="F138" s="176" t="s">
        <v>382</v>
      </c>
      <c r="H138" s="177">
        <v>17.2</v>
      </c>
      <c r="I138" s="178"/>
      <c r="L138" s="174"/>
      <c r="M138" s="179"/>
      <c r="T138" s="180"/>
      <c r="AT138" s="175" t="s">
        <v>156</v>
      </c>
      <c r="AU138" s="175" t="s">
        <v>87</v>
      </c>
      <c r="AV138" s="15" t="s">
        <v>137</v>
      </c>
      <c r="AW138" s="15" t="s">
        <v>32</v>
      </c>
      <c r="AX138" s="15" t="s">
        <v>77</v>
      </c>
      <c r="AY138" s="175" t="s">
        <v>122</v>
      </c>
    </row>
    <row r="139" spans="2:65" s="12" customFormat="1" ht="11.25">
      <c r="B139" s="150"/>
      <c r="D139" s="151" t="s">
        <v>156</v>
      </c>
      <c r="E139" s="152" t="s">
        <v>1</v>
      </c>
      <c r="F139" s="153" t="s">
        <v>383</v>
      </c>
      <c r="H139" s="154">
        <v>2.94</v>
      </c>
      <c r="I139" s="155"/>
      <c r="L139" s="150"/>
      <c r="M139" s="156"/>
      <c r="T139" s="157"/>
      <c r="AT139" s="152" t="s">
        <v>156</v>
      </c>
      <c r="AU139" s="152" t="s">
        <v>87</v>
      </c>
      <c r="AV139" s="12" t="s">
        <v>87</v>
      </c>
      <c r="AW139" s="12" t="s">
        <v>32</v>
      </c>
      <c r="AX139" s="12" t="s">
        <v>77</v>
      </c>
      <c r="AY139" s="152" t="s">
        <v>122</v>
      </c>
    </row>
    <row r="140" spans="2:65" s="12" customFormat="1" ht="11.25">
      <c r="B140" s="150"/>
      <c r="D140" s="151" t="s">
        <v>156</v>
      </c>
      <c r="E140" s="152" t="s">
        <v>1</v>
      </c>
      <c r="F140" s="153" t="s">
        <v>384</v>
      </c>
      <c r="H140" s="154">
        <v>1</v>
      </c>
      <c r="I140" s="155"/>
      <c r="L140" s="150"/>
      <c r="M140" s="156"/>
      <c r="T140" s="157"/>
      <c r="AT140" s="152" t="s">
        <v>156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122</v>
      </c>
    </row>
    <row r="141" spans="2:65" s="15" customFormat="1" ht="11.25">
      <c r="B141" s="174"/>
      <c r="D141" s="151" t="s">
        <v>156</v>
      </c>
      <c r="E141" s="175" t="s">
        <v>1</v>
      </c>
      <c r="F141" s="176" t="s">
        <v>382</v>
      </c>
      <c r="H141" s="177">
        <v>3.94</v>
      </c>
      <c r="I141" s="178"/>
      <c r="L141" s="174"/>
      <c r="M141" s="179"/>
      <c r="T141" s="180"/>
      <c r="AT141" s="175" t="s">
        <v>156</v>
      </c>
      <c r="AU141" s="175" t="s">
        <v>87</v>
      </c>
      <c r="AV141" s="15" t="s">
        <v>137</v>
      </c>
      <c r="AW141" s="15" t="s">
        <v>32</v>
      </c>
      <c r="AX141" s="15" t="s">
        <v>77</v>
      </c>
      <c r="AY141" s="175" t="s">
        <v>122</v>
      </c>
    </row>
    <row r="142" spans="2:65" s="12" customFormat="1" ht="11.25">
      <c r="B142" s="150"/>
      <c r="D142" s="151" t="s">
        <v>156</v>
      </c>
      <c r="E142" s="152" t="s">
        <v>1</v>
      </c>
      <c r="F142" s="153" t="s">
        <v>385</v>
      </c>
      <c r="H142" s="154">
        <v>7.2</v>
      </c>
      <c r="I142" s="155"/>
      <c r="L142" s="150"/>
      <c r="M142" s="156"/>
      <c r="T142" s="157"/>
      <c r="AT142" s="152" t="s">
        <v>156</v>
      </c>
      <c r="AU142" s="152" t="s">
        <v>87</v>
      </c>
      <c r="AV142" s="12" t="s">
        <v>87</v>
      </c>
      <c r="AW142" s="12" t="s">
        <v>32</v>
      </c>
      <c r="AX142" s="12" t="s">
        <v>77</v>
      </c>
      <c r="AY142" s="152" t="s">
        <v>122</v>
      </c>
    </row>
    <row r="143" spans="2:65" s="12" customFormat="1" ht="11.25">
      <c r="B143" s="150"/>
      <c r="D143" s="151" t="s">
        <v>156</v>
      </c>
      <c r="E143" s="152" t="s">
        <v>1</v>
      </c>
      <c r="F143" s="153" t="s">
        <v>386</v>
      </c>
      <c r="H143" s="154">
        <v>3.02</v>
      </c>
      <c r="I143" s="155"/>
      <c r="L143" s="150"/>
      <c r="M143" s="156"/>
      <c r="T143" s="157"/>
      <c r="AT143" s="152" t="s">
        <v>156</v>
      </c>
      <c r="AU143" s="152" t="s">
        <v>87</v>
      </c>
      <c r="AV143" s="12" t="s">
        <v>87</v>
      </c>
      <c r="AW143" s="12" t="s">
        <v>32</v>
      </c>
      <c r="AX143" s="12" t="s">
        <v>77</v>
      </c>
      <c r="AY143" s="152" t="s">
        <v>122</v>
      </c>
    </row>
    <row r="144" spans="2:65" s="15" customFormat="1" ht="11.25">
      <c r="B144" s="174"/>
      <c r="D144" s="151" t="s">
        <v>156</v>
      </c>
      <c r="E144" s="175" t="s">
        <v>1</v>
      </c>
      <c r="F144" s="176" t="s">
        <v>382</v>
      </c>
      <c r="H144" s="177">
        <v>10.220000000000001</v>
      </c>
      <c r="I144" s="178"/>
      <c r="L144" s="174"/>
      <c r="M144" s="179"/>
      <c r="T144" s="180"/>
      <c r="AT144" s="175" t="s">
        <v>156</v>
      </c>
      <c r="AU144" s="175" t="s">
        <v>87</v>
      </c>
      <c r="AV144" s="15" t="s">
        <v>137</v>
      </c>
      <c r="AW144" s="15" t="s">
        <v>32</v>
      </c>
      <c r="AX144" s="15" t="s">
        <v>77</v>
      </c>
      <c r="AY144" s="175" t="s">
        <v>122</v>
      </c>
    </row>
    <row r="145" spans="2:65" s="14" customFormat="1" ht="11.25">
      <c r="B145" s="168"/>
      <c r="D145" s="151" t="s">
        <v>156</v>
      </c>
      <c r="E145" s="169" t="s">
        <v>1</v>
      </c>
      <c r="F145" s="170" t="s">
        <v>387</v>
      </c>
      <c r="H145" s="169" t="s">
        <v>1</v>
      </c>
      <c r="I145" s="171"/>
      <c r="L145" s="168"/>
      <c r="M145" s="172"/>
      <c r="T145" s="173"/>
      <c r="AT145" s="169" t="s">
        <v>156</v>
      </c>
      <c r="AU145" s="169" t="s">
        <v>87</v>
      </c>
      <c r="AV145" s="14" t="s">
        <v>85</v>
      </c>
      <c r="AW145" s="14" t="s">
        <v>32</v>
      </c>
      <c r="AX145" s="14" t="s">
        <v>77</v>
      </c>
      <c r="AY145" s="169" t="s">
        <v>122</v>
      </c>
    </row>
    <row r="146" spans="2:65" s="12" customFormat="1" ht="11.25">
      <c r="B146" s="150"/>
      <c r="D146" s="151" t="s">
        <v>156</v>
      </c>
      <c r="E146" s="152" t="s">
        <v>1</v>
      </c>
      <c r="F146" s="153" t="s">
        <v>388</v>
      </c>
      <c r="H146" s="154">
        <v>0.78400000000000003</v>
      </c>
      <c r="I146" s="155"/>
      <c r="L146" s="150"/>
      <c r="M146" s="156"/>
      <c r="T146" s="157"/>
      <c r="AT146" s="152" t="s">
        <v>156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122</v>
      </c>
    </row>
    <row r="147" spans="2:65" s="12" customFormat="1" ht="11.25">
      <c r="B147" s="150"/>
      <c r="D147" s="151" t="s">
        <v>156</v>
      </c>
      <c r="E147" s="152" t="s">
        <v>1</v>
      </c>
      <c r="F147" s="153" t="s">
        <v>389</v>
      </c>
      <c r="H147" s="154">
        <v>5.6000000000000001E-2</v>
      </c>
      <c r="I147" s="155"/>
      <c r="L147" s="150"/>
      <c r="M147" s="156"/>
      <c r="T147" s="157"/>
      <c r="AT147" s="152" t="s">
        <v>156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122</v>
      </c>
    </row>
    <row r="148" spans="2:65" s="12" customFormat="1" ht="11.25">
      <c r="B148" s="150"/>
      <c r="D148" s="151" t="s">
        <v>156</v>
      </c>
      <c r="E148" s="152" t="s">
        <v>1</v>
      </c>
      <c r="F148" s="153" t="s">
        <v>390</v>
      </c>
      <c r="H148" s="154">
        <v>1.3440000000000001</v>
      </c>
      <c r="I148" s="155"/>
      <c r="L148" s="150"/>
      <c r="M148" s="156"/>
      <c r="T148" s="157"/>
      <c r="AT148" s="152" t="s">
        <v>156</v>
      </c>
      <c r="AU148" s="152" t="s">
        <v>87</v>
      </c>
      <c r="AV148" s="12" t="s">
        <v>87</v>
      </c>
      <c r="AW148" s="12" t="s">
        <v>32</v>
      </c>
      <c r="AX148" s="12" t="s">
        <v>77</v>
      </c>
      <c r="AY148" s="152" t="s">
        <v>122</v>
      </c>
    </row>
    <row r="149" spans="2:65" s="12" customFormat="1" ht="11.25">
      <c r="B149" s="150"/>
      <c r="D149" s="151" t="s">
        <v>156</v>
      </c>
      <c r="E149" s="152" t="s">
        <v>1</v>
      </c>
      <c r="F149" s="153" t="s">
        <v>391</v>
      </c>
      <c r="H149" s="154">
        <v>0.112</v>
      </c>
      <c r="I149" s="155"/>
      <c r="L149" s="150"/>
      <c r="M149" s="156"/>
      <c r="T149" s="157"/>
      <c r="AT149" s="152" t="s">
        <v>156</v>
      </c>
      <c r="AU149" s="152" t="s">
        <v>87</v>
      </c>
      <c r="AV149" s="12" t="s">
        <v>87</v>
      </c>
      <c r="AW149" s="12" t="s">
        <v>32</v>
      </c>
      <c r="AX149" s="12" t="s">
        <v>77</v>
      </c>
      <c r="AY149" s="152" t="s">
        <v>122</v>
      </c>
    </row>
    <row r="150" spans="2:65" s="12" customFormat="1" ht="11.25">
      <c r="B150" s="150"/>
      <c r="D150" s="151" t="s">
        <v>156</v>
      </c>
      <c r="E150" s="152" t="s">
        <v>1</v>
      </c>
      <c r="F150" s="153" t="s">
        <v>392</v>
      </c>
      <c r="H150" s="154">
        <v>0.73499999999999999</v>
      </c>
      <c r="I150" s="155"/>
      <c r="L150" s="150"/>
      <c r="M150" s="156"/>
      <c r="T150" s="157"/>
      <c r="AT150" s="152" t="s">
        <v>156</v>
      </c>
      <c r="AU150" s="152" t="s">
        <v>87</v>
      </c>
      <c r="AV150" s="12" t="s">
        <v>87</v>
      </c>
      <c r="AW150" s="12" t="s">
        <v>32</v>
      </c>
      <c r="AX150" s="12" t="s">
        <v>77</v>
      </c>
      <c r="AY150" s="152" t="s">
        <v>122</v>
      </c>
    </row>
    <row r="151" spans="2:65" s="15" customFormat="1" ht="11.25">
      <c r="B151" s="174"/>
      <c r="D151" s="151" t="s">
        <v>156</v>
      </c>
      <c r="E151" s="175" t="s">
        <v>1</v>
      </c>
      <c r="F151" s="176" t="s">
        <v>382</v>
      </c>
      <c r="H151" s="177">
        <v>3.0310000000000001</v>
      </c>
      <c r="I151" s="178"/>
      <c r="L151" s="174"/>
      <c r="M151" s="179"/>
      <c r="T151" s="180"/>
      <c r="AT151" s="175" t="s">
        <v>156</v>
      </c>
      <c r="AU151" s="175" t="s">
        <v>87</v>
      </c>
      <c r="AV151" s="15" t="s">
        <v>137</v>
      </c>
      <c r="AW151" s="15" t="s">
        <v>32</v>
      </c>
      <c r="AX151" s="15" t="s">
        <v>77</v>
      </c>
      <c r="AY151" s="175" t="s">
        <v>122</v>
      </c>
    </row>
    <row r="152" spans="2:65" s="13" customFormat="1" ht="11.25">
      <c r="B152" s="158"/>
      <c r="D152" s="151" t="s">
        <v>156</v>
      </c>
      <c r="E152" s="159" t="s">
        <v>1</v>
      </c>
      <c r="F152" s="160" t="s">
        <v>165</v>
      </c>
      <c r="H152" s="161">
        <v>34.390999999999998</v>
      </c>
      <c r="I152" s="162"/>
      <c r="L152" s="158"/>
      <c r="M152" s="163"/>
      <c r="T152" s="164"/>
      <c r="AT152" s="159" t="s">
        <v>156</v>
      </c>
      <c r="AU152" s="159" t="s">
        <v>87</v>
      </c>
      <c r="AV152" s="13" t="s">
        <v>154</v>
      </c>
      <c r="AW152" s="13" t="s">
        <v>32</v>
      </c>
      <c r="AX152" s="13" t="s">
        <v>85</v>
      </c>
      <c r="AY152" s="159" t="s">
        <v>122</v>
      </c>
    </row>
    <row r="153" spans="2:65" s="1" customFormat="1" ht="16.5" customHeight="1">
      <c r="B153" s="32"/>
      <c r="C153" s="132" t="s">
        <v>137</v>
      </c>
      <c r="D153" s="132" t="s">
        <v>125</v>
      </c>
      <c r="E153" s="133" t="s">
        <v>215</v>
      </c>
      <c r="F153" s="134" t="s">
        <v>216</v>
      </c>
      <c r="G153" s="135" t="s">
        <v>206</v>
      </c>
      <c r="H153" s="136">
        <v>11.234999999999999</v>
      </c>
      <c r="I153" s="137"/>
      <c r="J153" s="138">
        <f>ROUND(I153*H153,2)</f>
        <v>0</v>
      </c>
      <c r="K153" s="134" t="s">
        <v>153</v>
      </c>
      <c r="L153" s="32"/>
      <c r="M153" s="139" t="s">
        <v>1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154</v>
      </c>
      <c r="AT153" s="143" t="s">
        <v>125</v>
      </c>
      <c r="AU153" s="143" t="s">
        <v>87</v>
      </c>
      <c r="AY153" s="17" t="s">
        <v>122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85</v>
      </c>
      <c r="BK153" s="144">
        <f>ROUND(I153*H153,2)</f>
        <v>0</v>
      </c>
      <c r="BL153" s="17" t="s">
        <v>154</v>
      </c>
      <c r="BM153" s="143" t="s">
        <v>393</v>
      </c>
    </row>
    <row r="154" spans="2:65" s="1" customFormat="1" ht="21.75" customHeight="1">
      <c r="B154" s="32"/>
      <c r="C154" s="132" t="s">
        <v>154</v>
      </c>
      <c r="D154" s="132" t="s">
        <v>125</v>
      </c>
      <c r="E154" s="133" t="s">
        <v>219</v>
      </c>
      <c r="F154" s="134" t="s">
        <v>220</v>
      </c>
      <c r="G154" s="135" t="s">
        <v>206</v>
      </c>
      <c r="H154" s="136">
        <v>26.905999999999999</v>
      </c>
      <c r="I154" s="137"/>
      <c r="J154" s="138">
        <f>ROUND(I154*H154,2)</f>
        <v>0</v>
      </c>
      <c r="K154" s="134" t="s">
        <v>153</v>
      </c>
      <c r="L154" s="32"/>
      <c r="M154" s="139" t="s">
        <v>1</v>
      </c>
      <c r="N154" s="140" t="s">
        <v>42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154</v>
      </c>
      <c r="AT154" s="143" t="s">
        <v>125</v>
      </c>
      <c r="AU154" s="143" t="s">
        <v>87</v>
      </c>
      <c r="AY154" s="17" t="s">
        <v>122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85</v>
      </c>
      <c r="BK154" s="144">
        <f>ROUND(I154*H154,2)</f>
        <v>0</v>
      </c>
      <c r="BL154" s="17" t="s">
        <v>154</v>
      </c>
      <c r="BM154" s="143" t="s">
        <v>394</v>
      </c>
    </row>
    <row r="155" spans="2:65" s="12" customFormat="1" ht="11.25">
      <c r="B155" s="150"/>
      <c r="D155" s="151" t="s">
        <v>156</v>
      </c>
      <c r="E155" s="152" t="s">
        <v>1</v>
      </c>
      <c r="F155" s="153" t="s">
        <v>395</v>
      </c>
      <c r="H155" s="154">
        <v>38.140999999999998</v>
      </c>
      <c r="I155" s="155"/>
      <c r="L155" s="150"/>
      <c r="M155" s="156"/>
      <c r="T155" s="157"/>
      <c r="AT155" s="152" t="s">
        <v>156</v>
      </c>
      <c r="AU155" s="152" t="s">
        <v>87</v>
      </c>
      <c r="AV155" s="12" t="s">
        <v>87</v>
      </c>
      <c r="AW155" s="12" t="s">
        <v>32</v>
      </c>
      <c r="AX155" s="12" t="s">
        <v>77</v>
      </c>
      <c r="AY155" s="152" t="s">
        <v>122</v>
      </c>
    </row>
    <row r="156" spans="2:65" s="12" customFormat="1" ht="11.25">
      <c r="B156" s="150"/>
      <c r="D156" s="151" t="s">
        <v>156</v>
      </c>
      <c r="E156" s="152" t="s">
        <v>1</v>
      </c>
      <c r="F156" s="153" t="s">
        <v>396</v>
      </c>
      <c r="H156" s="154">
        <v>-11.234999999999999</v>
      </c>
      <c r="I156" s="155"/>
      <c r="L156" s="150"/>
      <c r="M156" s="156"/>
      <c r="T156" s="157"/>
      <c r="AT156" s="152" t="s">
        <v>156</v>
      </c>
      <c r="AU156" s="152" t="s">
        <v>87</v>
      </c>
      <c r="AV156" s="12" t="s">
        <v>87</v>
      </c>
      <c r="AW156" s="12" t="s">
        <v>32</v>
      </c>
      <c r="AX156" s="12" t="s">
        <v>77</v>
      </c>
      <c r="AY156" s="152" t="s">
        <v>122</v>
      </c>
    </row>
    <row r="157" spans="2:65" s="13" customFormat="1" ht="11.25">
      <c r="B157" s="158"/>
      <c r="D157" s="151" t="s">
        <v>156</v>
      </c>
      <c r="E157" s="159" t="s">
        <v>1</v>
      </c>
      <c r="F157" s="160" t="s">
        <v>165</v>
      </c>
      <c r="H157" s="161">
        <v>26.905999999999999</v>
      </c>
      <c r="I157" s="162"/>
      <c r="L157" s="158"/>
      <c r="M157" s="163"/>
      <c r="T157" s="164"/>
      <c r="AT157" s="159" t="s">
        <v>156</v>
      </c>
      <c r="AU157" s="159" t="s">
        <v>87</v>
      </c>
      <c r="AV157" s="13" t="s">
        <v>154</v>
      </c>
      <c r="AW157" s="13" t="s">
        <v>32</v>
      </c>
      <c r="AX157" s="13" t="s">
        <v>85</v>
      </c>
      <c r="AY157" s="159" t="s">
        <v>122</v>
      </c>
    </row>
    <row r="158" spans="2:65" s="1" customFormat="1" ht="24.2" customHeight="1">
      <c r="B158" s="32"/>
      <c r="C158" s="132" t="s">
        <v>121</v>
      </c>
      <c r="D158" s="132" t="s">
        <v>125</v>
      </c>
      <c r="E158" s="133" t="s">
        <v>223</v>
      </c>
      <c r="F158" s="134" t="s">
        <v>224</v>
      </c>
      <c r="G158" s="135" t="s">
        <v>206</v>
      </c>
      <c r="H158" s="136">
        <v>26.905999999999999</v>
      </c>
      <c r="I158" s="137"/>
      <c r="J158" s="138">
        <f>ROUND(I158*H158,2)</f>
        <v>0</v>
      </c>
      <c r="K158" s="134" t="s">
        <v>153</v>
      </c>
      <c r="L158" s="32"/>
      <c r="M158" s="139" t="s">
        <v>1</v>
      </c>
      <c r="N158" s="140" t="s">
        <v>42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154</v>
      </c>
      <c r="AT158" s="143" t="s">
        <v>125</v>
      </c>
      <c r="AU158" s="143" t="s">
        <v>87</v>
      </c>
      <c r="AY158" s="17" t="s">
        <v>122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7" t="s">
        <v>85</v>
      </c>
      <c r="BK158" s="144">
        <f>ROUND(I158*H158,2)</f>
        <v>0</v>
      </c>
      <c r="BL158" s="17" t="s">
        <v>154</v>
      </c>
      <c r="BM158" s="143" t="s">
        <v>397</v>
      </c>
    </row>
    <row r="159" spans="2:65" s="1" customFormat="1" ht="19.5">
      <c r="B159" s="32"/>
      <c r="D159" s="151" t="s">
        <v>226</v>
      </c>
      <c r="F159" s="165" t="s">
        <v>227</v>
      </c>
      <c r="I159" s="166"/>
      <c r="L159" s="32"/>
      <c r="M159" s="167"/>
      <c r="T159" s="56"/>
      <c r="AT159" s="17" t="s">
        <v>226</v>
      </c>
      <c r="AU159" s="17" t="s">
        <v>87</v>
      </c>
    </row>
    <row r="160" spans="2:65" s="1" customFormat="1" ht="16.5" customHeight="1">
      <c r="B160" s="32"/>
      <c r="C160" s="132" t="s">
        <v>178</v>
      </c>
      <c r="D160" s="132" t="s">
        <v>125</v>
      </c>
      <c r="E160" s="133" t="s">
        <v>398</v>
      </c>
      <c r="F160" s="134" t="s">
        <v>399</v>
      </c>
      <c r="G160" s="135" t="s">
        <v>206</v>
      </c>
      <c r="H160" s="136">
        <v>11.234999999999999</v>
      </c>
      <c r="I160" s="137"/>
      <c r="J160" s="138">
        <f>ROUND(I160*H160,2)</f>
        <v>0</v>
      </c>
      <c r="K160" s="134" t="s">
        <v>153</v>
      </c>
      <c r="L160" s="32"/>
      <c r="M160" s="139" t="s">
        <v>1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154</v>
      </c>
      <c r="AT160" s="143" t="s">
        <v>125</v>
      </c>
      <c r="AU160" s="143" t="s">
        <v>87</v>
      </c>
      <c r="AY160" s="17" t="s">
        <v>122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85</v>
      </c>
      <c r="BK160" s="144">
        <f>ROUND(I160*H160,2)</f>
        <v>0</v>
      </c>
      <c r="BL160" s="17" t="s">
        <v>154</v>
      </c>
      <c r="BM160" s="143" t="s">
        <v>400</v>
      </c>
    </row>
    <row r="161" spans="2:65" s="1" customFormat="1" ht="16.5" customHeight="1">
      <c r="B161" s="32"/>
      <c r="C161" s="132" t="s">
        <v>183</v>
      </c>
      <c r="D161" s="132" t="s">
        <v>125</v>
      </c>
      <c r="E161" s="133" t="s">
        <v>233</v>
      </c>
      <c r="F161" s="134" t="s">
        <v>234</v>
      </c>
      <c r="G161" s="135" t="s">
        <v>206</v>
      </c>
      <c r="H161" s="136">
        <v>26.905999999999999</v>
      </c>
      <c r="I161" s="137"/>
      <c r="J161" s="138">
        <f>ROUND(I161*H161,2)</f>
        <v>0</v>
      </c>
      <c r="K161" s="134" t="s">
        <v>153</v>
      </c>
      <c r="L161" s="32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154</v>
      </c>
      <c r="AT161" s="143" t="s">
        <v>125</v>
      </c>
      <c r="AU161" s="143" t="s">
        <v>87</v>
      </c>
      <c r="AY161" s="17" t="s">
        <v>122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85</v>
      </c>
      <c r="BK161" s="144">
        <f>ROUND(I161*H161,2)</f>
        <v>0</v>
      </c>
      <c r="BL161" s="17" t="s">
        <v>154</v>
      </c>
      <c r="BM161" s="143" t="s">
        <v>401</v>
      </c>
    </row>
    <row r="162" spans="2:65" s="1" customFormat="1" ht="16.5" customHeight="1">
      <c r="B162" s="32"/>
      <c r="C162" s="132" t="s">
        <v>187</v>
      </c>
      <c r="D162" s="132" t="s">
        <v>125</v>
      </c>
      <c r="E162" s="133" t="s">
        <v>237</v>
      </c>
      <c r="F162" s="134" t="s">
        <v>238</v>
      </c>
      <c r="G162" s="135" t="s">
        <v>239</v>
      </c>
      <c r="H162" s="136">
        <v>48.430999999999997</v>
      </c>
      <c r="I162" s="137"/>
      <c r="J162" s="138">
        <f>ROUND(I162*H162,2)</f>
        <v>0</v>
      </c>
      <c r="K162" s="134" t="s">
        <v>153</v>
      </c>
      <c r="L162" s="32"/>
      <c r="M162" s="139" t="s">
        <v>1</v>
      </c>
      <c r="N162" s="140" t="s">
        <v>42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154</v>
      </c>
      <c r="AT162" s="143" t="s">
        <v>125</v>
      </c>
      <c r="AU162" s="143" t="s">
        <v>87</v>
      </c>
      <c r="AY162" s="17" t="s">
        <v>122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85</v>
      </c>
      <c r="BK162" s="144">
        <f>ROUND(I162*H162,2)</f>
        <v>0</v>
      </c>
      <c r="BL162" s="17" t="s">
        <v>154</v>
      </c>
      <c r="BM162" s="143" t="s">
        <v>402</v>
      </c>
    </row>
    <row r="163" spans="2:65" s="12" customFormat="1" ht="11.25">
      <c r="B163" s="150"/>
      <c r="D163" s="151" t="s">
        <v>156</v>
      </c>
      <c r="E163" s="152" t="s">
        <v>1</v>
      </c>
      <c r="F163" s="153" t="s">
        <v>403</v>
      </c>
      <c r="H163" s="154">
        <v>48.430999999999997</v>
      </c>
      <c r="I163" s="155"/>
      <c r="L163" s="150"/>
      <c r="M163" s="156"/>
      <c r="T163" s="157"/>
      <c r="AT163" s="152" t="s">
        <v>156</v>
      </c>
      <c r="AU163" s="152" t="s">
        <v>87</v>
      </c>
      <c r="AV163" s="12" t="s">
        <v>87</v>
      </c>
      <c r="AW163" s="12" t="s">
        <v>32</v>
      </c>
      <c r="AX163" s="12" t="s">
        <v>85</v>
      </c>
      <c r="AY163" s="152" t="s">
        <v>122</v>
      </c>
    </row>
    <row r="164" spans="2:65" s="1" customFormat="1" ht="16.5" customHeight="1">
      <c r="B164" s="32"/>
      <c r="C164" s="132" t="s">
        <v>191</v>
      </c>
      <c r="D164" s="132" t="s">
        <v>125</v>
      </c>
      <c r="E164" s="133" t="s">
        <v>243</v>
      </c>
      <c r="F164" s="134" t="s">
        <v>244</v>
      </c>
      <c r="G164" s="135" t="s">
        <v>206</v>
      </c>
      <c r="H164" s="136">
        <v>11.234999999999999</v>
      </c>
      <c r="I164" s="137"/>
      <c r="J164" s="138">
        <f>ROUND(I164*H164,2)</f>
        <v>0</v>
      </c>
      <c r="K164" s="134" t="s">
        <v>153</v>
      </c>
      <c r="L164" s="32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154</v>
      </c>
      <c r="AT164" s="143" t="s">
        <v>125</v>
      </c>
      <c r="AU164" s="143" t="s">
        <v>87</v>
      </c>
      <c r="AY164" s="17" t="s">
        <v>122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85</v>
      </c>
      <c r="BK164" s="144">
        <f>ROUND(I164*H164,2)</f>
        <v>0</v>
      </c>
      <c r="BL164" s="17" t="s">
        <v>154</v>
      </c>
      <c r="BM164" s="143" t="s">
        <v>404</v>
      </c>
    </row>
    <row r="165" spans="2:65" s="12" customFormat="1" ht="11.25">
      <c r="B165" s="150"/>
      <c r="D165" s="151" t="s">
        <v>156</v>
      </c>
      <c r="E165" s="152" t="s">
        <v>1</v>
      </c>
      <c r="F165" s="153" t="s">
        <v>405</v>
      </c>
      <c r="H165" s="154">
        <v>5.76</v>
      </c>
      <c r="I165" s="155"/>
      <c r="L165" s="150"/>
      <c r="M165" s="156"/>
      <c r="T165" s="157"/>
      <c r="AT165" s="152" t="s">
        <v>156</v>
      </c>
      <c r="AU165" s="152" t="s">
        <v>87</v>
      </c>
      <c r="AV165" s="12" t="s">
        <v>87</v>
      </c>
      <c r="AW165" s="12" t="s">
        <v>32</v>
      </c>
      <c r="AX165" s="12" t="s">
        <v>77</v>
      </c>
      <c r="AY165" s="152" t="s">
        <v>122</v>
      </c>
    </row>
    <row r="166" spans="2:65" s="12" customFormat="1" ht="11.25">
      <c r="B166" s="150"/>
      <c r="D166" s="151" t="s">
        <v>156</v>
      </c>
      <c r="E166" s="152" t="s">
        <v>1</v>
      </c>
      <c r="F166" s="153" t="s">
        <v>406</v>
      </c>
      <c r="H166" s="154">
        <v>3.6</v>
      </c>
      <c r="I166" s="155"/>
      <c r="L166" s="150"/>
      <c r="M166" s="156"/>
      <c r="T166" s="157"/>
      <c r="AT166" s="152" t="s">
        <v>156</v>
      </c>
      <c r="AU166" s="152" t="s">
        <v>87</v>
      </c>
      <c r="AV166" s="12" t="s">
        <v>87</v>
      </c>
      <c r="AW166" s="12" t="s">
        <v>32</v>
      </c>
      <c r="AX166" s="12" t="s">
        <v>77</v>
      </c>
      <c r="AY166" s="152" t="s">
        <v>122</v>
      </c>
    </row>
    <row r="167" spans="2:65" s="12" customFormat="1" ht="11.25">
      <c r="B167" s="150"/>
      <c r="D167" s="151" t="s">
        <v>156</v>
      </c>
      <c r="E167" s="152" t="s">
        <v>1</v>
      </c>
      <c r="F167" s="153" t="s">
        <v>407</v>
      </c>
      <c r="H167" s="154">
        <v>1.875</v>
      </c>
      <c r="I167" s="155"/>
      <c r="L167" s="150"/>
      <c r="M167" s="156"/>
      <c r="T167" s="157"/>
      <c r="AT167" s="152" t="s">
        <v>156</v>
      </c>
      <c r="AU167" s="152" t="s">
        <v>87</v>
      </c>
      <c r="AV167" s="12" t="s">
        <v>87</v>
      </c>
      <c r="AW167" s="12" t="s">
        <v>32</v>
      </c>
      <c r="AX167" s="12" t="s">
        <v>77</v>
      </c>
      <c r="AY167" s="152" t="s">
        <v>122</v>
      </c>
    </row>
    <row r="168" spans="2:65" s="13" customFormat="1" ht="11.25">
      <c r="B168" s="158"/>
      <c r="D168" s="151" t="s">
        <v>156</v>
      </c>
      <c r="E168" s="159" t="s">
        <v>1</v>
      </c>
      <c r="F168" s="160" t="s">
        <v>165</v>
      </c>
      <c r="H168" s="161">
        <v>11.234999999999999</v>
      </c>
      <c r="I168" s="162"/>
      <c r="L168" s="158"/>
      <c r="M168" s="163"/>
      <c r="T168" s="164"/>
      <c r="AT168" s="159" t="s">
        <v>156</v>
      </c>
      <c r="AU168" s="159" t="s">
        <v>87</v>
      </c>
      <c r="AV168" s="13" t="s">
        <v>154</v>
      </c>
      <c r="AW168" s="13" t="s">
        <v>32</v>
      </c>
      <c r="AX168" s="13" t="s">
        <v>85</v>
      </c>
      <c r="AY168" s="159" t="s">
        <v>122</v>
      </c>
    </row>
    <row r="169" spans="2:65" s="11" customFormat="1" ht="22.9" customHeight="1">
      <c r="B169" s="120"/>
      <c r="D169" s="121" t="s">
        <v>76</v>
      </c>
      <c r="E169" s="130" t="s">
        <v>87</v>
      </c>
      <c r="F169" s="130" t="s">
        <v>408</v>
      </c>
      <c r="I169" s="123"/>
      <c r="J169" s="131">
        <f>BK169</f>
        <v>0</v>
      </c>
      <c r="L169" s="120"/>
      <c r="M169" s="125"/>
      <c r="P169" s="126">
        <f>SUM(P170:P226)</f>
        <v>0</v>
      </c>
      <c r="R169" s="126">
        <f>SUM(R170:R226)</f>
        <v>26.127935749999995</v>
      </c>
      <c r="T169" s="127">
        <f>SUM(T170:T226)</f>
        <v>0</v>
      </c>
      <c r="AR169" s="121" t="s">
        <v>85</v>
      </c>
      <c r="AT169" s="128" t="s">
        <v>76</v>
      </c>
      <c r="AU169" s="128" t="s">
        <v>85</v>
      </c>
      <c r="AY169" s="121" t="s">
        <v>122</v>
      </c>
      <c r="BK169" s="129">
        <f>SUM(BK170:BK226)</f>
        <v>0</v>
      </c>
    </row>
    <row r="170" spans="2:65" s="1" customFormat="1" ht="16.5" customHeight="1">
      <c r="B170" s="32"/>
      <c r="C170" s="132" t="s">
        <v>195</v>
      </c>
      <c r="D170" s="132" t="s">
        <v>125</v>
      </c>
      <c r="E170" s="133" t="s">
        <v>409</v>
      </c>
      <c r="F170" s="134" t="s">
        <v>410</v>
      </c>
      <c r="G170" s="135" t="s">
        <v>206</v>
      </c>
      <c r="H170" s="136">
        <v>3.9359999999999999</v>
      </c>
      <c r="I170" s="137"/>
      <c r="J170" s="138">
        <f>ROUND(I170*H170,2)</f>
        <v>0</v>
      </c>
      <c r="K170" s="134" t="s">
        <v>153</v>
      </c>
      <c r="L170" s="32"/>
      <c r="M170" s="139" t="s">
        <v>1</v>
      </c>
      <c r="N170" s="140" t="s">
        <v>42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154</v>
      </c>
      <c r="AT170" s="143" t="s">
        <v>125</v>
      </c>
      <c r="AU170" s="143" t="s">
        <v>87</v>
      </c>
      <c r="AY170" s="17" t="s">
        <v>122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85</v>
      </c>
      <c r="BK170" s="144">
        <f>ROUND(I170*H170,2)</f>
        <v>0</v>
      </c>
      <c r="BL170" s="17" t="s">
        <v>154</v>
      </c>
      <c r="BM170" s="143" t="s">
        <v>411</v>
      </c>
    </row>
    <row r="171" spans="2:65" s="12" customFormat="1" ht="11.25">
      <c r="B171" s="150"/>
      <c r="D171" s="151" t="s">
        <v>156</v>
      </c>
      <c r="E171" s="152" t="s">
        <v>1</v>
      </c>
      <c r="F171" s="153" t="s">
        <v>412</v>
      </c>
      <c r="H171" s="154">
        <v>1.6</v>
      </c>
      <c r="I171" s="155"/>
      <c r="L171" s="150"/>
      <c r="M171" s="156"/>
      <c r="T171" s="157"/>
      <c r="AT171" s="152" t="s">
        <v>156</v>
      </c>
      <c r="AU171" s="152" t="s">
        <v>87</v>
      </c>
      <c r="AV171" s="12" t="s">
        <v>87</v>
      </c>
      <c r="AW171" s="12" t="s">
        <v>32</v>
      </c>
      <c r="AX171" s="12" t="s">
        <v>77</v>
      </c>
      <c r="AY171" s="152" t="s">
        <v>122</v>
      </c>
    </row>
    <row r="172" spans="2:65" s="12" customFormat="1" ht="11.25">
      <c r="B172" s="150"/>
      <c r="D172" s="151" t="s">
        <v>156</v>
      </c>
      <c r="E172" s="152" t="s">
        <v>1</v>
      </c>
      <c r="F172" s="153" t="s">
        <v>407</v>
      </c>
      <c r="H172" s="154">
        <v>1.875</v>
      </c>
      <c r="I172" s="155"/>
      <c r="L172" s="150"/>
      <c r="M172" s="156"/>
      <c r="T172" s="157"/>
      <c r="AT172" s="152" t="s">
        <v>156</v>
      </c>
      <c r="AU172" s="152" t="s">
        <v>87</v>
      </c>
      <c r="AV172" s="12" t="s">
        <v>87</v>
      </c>
      <c r="AW172" s="12" t="s">
        <v>32</v>
      </c>
      <c r="AX172" s="12" t="s">
        <v>77</v>
      </c>
      <c r="AY172" s="152" t="s">
        <v>122</v>
      </c>
    </row>
    <row r="173" spans="2:65" s="12" customFormat="1" ht="11.25">
      <c r="B173" s="150"/>
      <c r="D173" s="151" t="s">
        <v>156</v>
      </c>
      <c r="E173" s="152" t="s">
        <v>1</v>
      </c>
      <c r="F173" s="153" t="s">
        <v>413</v>
      </c>
      <c r="H173" s="154">
        <v>0.44500000000000001</v>
      </c>
      <c r="I173" s="155"/>
      <c r="L173" s="150"/>
      <c r="M173" s="156"/>
      <c r="T173" s="157"/>
      <c r="AT173" s="152" t="s">
        <v>156</v>
      </c>
      <c r="AU173" s="152" t="s">
        <v>87</v>
      </c>
      <c r="AV173" s="12" t="s">
        <v>87</v>
      </c>
      <c r="AW173" s="12" t="s">
        <v>32</v>
      </c>
      <c r="AX173" s="12" t="s">
        <v>77</v>
      </c>
      <c r="AY173" s="152" t="s">
        <v>122</v>
      </c>
    </row>
    <row r="174" spans="2:65" s="12" customFormat="1" ht="11.25">
      <c r="B174" s="150"/>
      <c r="D174" s="151" t="s">
        <v>156</v>
      </c>
      <c r="E174" s="152" t="s">
        <v>1</v>
      </c>
      <c r="F174" s="153" t="s">
        <v>414</v>
      </c>
      <c r="H174" s="154">
        <v>1.6E-2</v>
      </c>
      <c r="I174" s="155"/>
      <c r="L174" s="150"/>
      <c r="M174" s="156"/>
      <c r="T174" s="157"/>
      <c r="AT174" s="152" t="s">
        <v>156</v>
      </c>
      <c r="AU174" s="152" t="s">
        <v>87</v>
      </c>
      <c r="AV174" s="12" t="s">
        <v>87</v>
      </c>
      <c r="AW174" s="12" t="s">
        <v>32</v>
      </c>
      <c r="AX174" s="12" t="s">
        <v>77</v>
      </c>
      <c r="AY174" s="152" t="s">
        <v>122</v>
      </c>
    </row>
    <row r="175" spans="2:65" s="13" customFormat="1" ht="11.25">
      <c r="B175" s="158"/>
      <c r="D175" s="151" t="s">
        <v>156</v>
      </c>
      <c r="E175" s="159" t="s">
        <v>1</v>
      </c>
      <c r="F175" s="160" t="s">
        <v>165</v>
      </c>
      <c r="H175" s="161">
        <v>3.9359999999999999</v>
      </c>
      <c r="I175" s="162"/>
      <c r="L175" s="158"/>
      <c r="M175" s="163"/>
      <c r="T175" s="164"/>
      <c r="AT175" s="159" t="s">
        <v>156</v>
      </c>
      <c r="AU175" s="159" t="s">
        <v>87</v>
      </c>
      <c r="AV175" s="13" t="s">
        <v>154</v>
      </c>
      <c r="AW175" s="13" t="s">
        <v>32</v>
      </c>
      <c r="AX175" s="13" t="s">
        <v>85</v>
      </c>
      <c r="AY175" s="159" t="s">
        <v>122</v>
      </c>
    </row>
    <row r="176" spans="2:65" s="1" customFormat="1" ht="16.5" customHeight="1">
      <c r="B176" s="32"/>
      <c r="C176" s="132" t="s">
        <v>199</v>
      </c>
      <c r="D176" s="132" t="s">
        <v>125</v>
      </c>
      <c r="E176" s="133" t="s">
        <v>415</v>
      </c>
      <c r="F176" s="134" t="s">
        <v>416</v>
      </c>
      <c r="G176" s="135" t="s">
        <v>206</v>
      </c>
      <c r="H176" s="136">
        <v>0.44500000000000001</v>
      </c>
      <c r="I176" s="137"/>
      <c r="J176" s="138">
        <f>ROUND(I176*H176,2)</f>
        <v>0</v>
      </c>
      <c r="K176" s="134" t="s">
        <v>1</v>
      </c>
      <c r="L176" s="32"/>
      <c r="M176" s="139" t="s">
        <v>1</v>
      </c>
      <c r="N176" s="140" t="s">
        <v>42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154</v>
      </c>
      <c r="AT176" s="143" t="s">
        <v>125</v>
      </c>
      <c r="AU176" s="143" t="s">
        <v>87</v>
      </c>
      <c r="AY176" s="17" t="s">
        <v>122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85</v>
      </c>
      <c r="BK176" s="144">
        <f>ROUND(I176*H176,2)</f>
        <v>0</v>
      </c>
      <c r="BL176" s="17" t="s">
        <v>154</v>
      </c>
      <c r="BM176" s="143" t="s">
        <v>417</v>
      </c>
    </row>
    <row r="177" spans="2:65" s="12" customFormat="1" ht="11.25">
      <c r="B177" s="150"/>
      <c r="D177" s="151" t="s">
        <v>156</v>
      </c>
      <c r="E177" s="152" t="s">
        <v>1</v>
      </c>
      <c r="F177" s="153" t="s">
        <v>413</v>
      </c>
      <c r="H177" s="154">
        <v>0.44500000000000001</v>
      </c>
      <c r="I177" s="155"/>
      <c r="L177" s="150"/>
      <c r="M177" s="156"/>
      <c r="T177" s="157"/>
      <c r="AT177" s="152" t="s">
        <v>156</v>
      </c>
      <c r="AU177" s="152" t="s">
        <v>87</v>
      </c>
      <c r="AV177" s="12" t="s">
        <v>87</v>
      </c>
      <c r="AW177" s="12" t="s">
        <v>32</v>
      </c>
      <c r="AX177" s="12" t="s">
        <v>85</v>
      </c>
      <c r="AY177" s="152" t="s">
        <v>122</v>
      </c>
    </row>
    <row r="178" spans="2:65" s="1" customFormat="1" ht="16.5" customHeight="1">
      <c r="B178" s="32"/>
      <c r="C178" s="132" t="s">
        <v>8</v>
      </c>
      <c r="D178" s="132" t="s">
        <v>125</v>
      </c>
      <c r="E178" s="133" t="s">
        <v>418</v>
      </c>
      <c r="F178" s="134" t="s">
        <v>419</v>
      </c>
      <c r="G178" s="135" t="s">
        <v>152</v>
      </c>
      <c r="H178" s="136">
        <v>44</v>
      </c>
      <c r="I178" s="137"/>
      <c r="J178" s="138">
        <f>ROUND(I178*H178,2)</f>
        <v>0</v>
      </c>
      <c r="K178" s="134" t="s">
        <v>153</v>
      </c>
      <c r="L178" s="32"/>
      <c r="M178" s="139" t="s">
        <v>1</v>
      </c>
      <c r="N178" s="140" t="s">
        <v>42</v>
      </c>
      <c r="P178" s="141">
        <f>O178*H178</f>
        <v>0</v>
      </c>
      <c r="Q178" s="141">
        <v>3.1E-4</v>
      </c>
      <c r="R178" s="141">
        <f>Q178*H178</f>
        <v>1.3639999999999999E-2</v>
      </c>
      <c r="S178" s="141">
        <v>0</v>
      </c>
      <c r="T178" s="142">
        <f>S178*H178</f>
        <v>0</v>
      </c>
      <c r="AR178" s="143" t="s">
        <v>154</v>
      </c>
      <c r="AT178" s="143" t="s">
        <v>125</v>
      </c>
      <c r="AU178" s="143" t="s">
        <v>87</v>
      </c>
      <c r="AY178" s="17" t="s">
        <v>122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85</v>
      </c>
      <c r="BK178" s="144">
        <f>ROUND(I178*H178,2)</f>
        <v>0</v>
      </c>
      <c r="BL178" s="17" t="s">
        <v>154</v>
      </c>
      <c r="BM178" s="143" t="s">
        <v>420</v>
      </c>
    </row>
    <row r="179" spans="2:65" s="12" customFormat="1" ht="11.25">
      <c r="B179" s="150"/>
      <c r="D179" s="151" t="s">
        <v>156</v>
      </c>
      <c r="E179" s="152" t="s">
        <v>1</v>
      </c>
      <c r="F179" s="153" t="s">
        <v>421</v>
      </c>
      <c r="H179" s="154">
        <v>44</v>
      </c>
      <c r="I179" s="155"/>
      <c r="L179" s="150"/>
      <c r="M179" s="156"/>
      <c r="T179" s="157"/>
      <c r="AT179" s="152" t="s">
        <v>156</v>
      </c>
      <c r="AU179" s="152" t="s">
        <v>87</v>
      </c>
      <c r="AV179" s="12" t="s">
        <v>87</v>
      </c>
      <c r="AW179" s="12" t="s">
        <v>32</v>
      </c>
      <c r="AX179" s="12" t="s">
        <v>85</v>
      </c>
      <c r="AY179" s="152" t="s">
        <v>122</v>
      </c>
    </row>
    <row r="180" spans="2:65" s="1" customFormat="1" ht="16.5" customHeight="1">
      <c r="B180" s="32"/>
      <c r="C180" s="181" t="s">
        <v>209</v>
      </c>
      <c r="D180" s="181" t="s">
        <v>422</v>
      </c>
      <c r="E180" s="182" t="s">
        <v>423</v>
      </c>
      <c r="F180" s="183" t="s">
        <v>424</v>
      </c>
      <c r="G180" s="184" t="s">
        <v>152</v>
      </c>
      <c r="H180" s="185">
        <v>52.8</v>
      </c>
      <c r="I180" s="186"/>
      <c r="J180" s="187">
        <f>ROUND(I180*H180,2)</f>
        <v>0</v>
      </c>
      <c r="K180" s="183" t="s">
        <v>153</v>
      </c>
      <c r="L180" s="188"/>
      <c r="M180" s="189" t="s">
        <v>1</v>
      </c>
      <c r="N180" s="190" t="s">
        <v>42</v>
      </c>
      <c r="P180" s="141">
        <f>O180*H180</f>
        <v>0</v>
      </c>
      <c r="Q180" s="141">
        <v>2.9999999999999997E-4</v>
      </c>
      <c r="R180" s="141">
        <f>Q180*H180</f>
        <v>1.5839999999999996E-2</v>
      </c>
      <c r="S180" s="141">
        <v>0</v>
      </c>
      <c r="T180" s="142">
        <f>S180*H180</f>
        <v>0</v>
      </c>
      <c r="AR180" s="143" t="s">
        <v>187</v>
      </c>
      <c r="AT180" s="143" t="s">
        <v>422</v>
      </c>
      <c r="AU180" s="143" t="s">
        <v>87</v>
      </c>
      <c r="AY180" s="17" t="s">
        <v>122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85</v>
      </c>
      <c r="BK180" s="144">
        <f>ROUND(I180*H180,2)</f>
        <v>0</v>
      </c>
      <c r="BL180" s="17" t="s">
        <v>154</v>
      </c>
      <c r="BM180" s="143" t="s">
        <v>425</v>
      </c>
    </row>
    <row r="181" spans="2:65" s="12" customFormat="1" ht="11.25">
      <c r="B181" s="150"/>
      <c r="D181" s="151" t="s">
        <v>156</v>
      </c>
      <c r="F181" s="153" t="s">
        <v>426</v>
      </c>
      <c r="H181" s="154">
        <v>52.8</v>
      </c>
      <c r="I181" s="155"/>
      <c r="L181" s="150"/>
      <c r="M181" s="156"/>
      <c r="T181" s="157"/>
      <c r="AT181" s="152" t="s">
        <v>156</v>
      </c>
      <c r="AU181" s="152" t="s">
        <v>87</v>
      </c>
      <c r="AV181" s="12" t="s">
        <v>87</v>
      </c>
      <c r="AW181" s="12" t="s">
        <v>4</v>
      </c>
      <c r="AX181" s="12" t="s">
        <v>85</v>
      </c>
      <c r="AY181" s="152" t="s">
        <v>122</v>
      </c>
    </row>
    <row r="182" spans="2:65" s="1" customFormat="1" ht="16.5" customHeight="1">
      <c r="B182" s="32"/>
      <c r="C182" s="132" t="s">
        <v>214</v>
      </c>
      <c r="D182" s="132" t="s">
        <v>125</v>
      </c>
      <c r="E182" s="133" t="s">
        <v>427</v>
      </c>
      <c r="F182" s="134" t="s">
        <v>428</v>
      </c>
      <c r="G182" s="135" t="s">
        <v>152</v>
      </c>
      <c r="H182" s="136">
        <v>11.5</v>
      </c>
      <c r="I182" s="137"/>
      <c r="J182" s="138">
        <f>ROUND(I182*H182,2)</f>
        <v>0</v>
      </c>
      <c r="K182" s="134" t="s">
        <v>153</v>
      </c>
      <c r="L182" s="32"/>
      <c r="M182" s="139" t="s">
        <v>1</v>
      </c>
      <c r="N182" s="140" t="s">
        <v>42</v>
      </c>
      <c r="P182" s="141">
        <f>O182*H182</f>
        <v>0</v>
      </c>
      <c r="Q182" s="141">
        <v>2.7E-4</v>
      </c>
      <c r="R182" s="141">
        <f>Q182*H182</f>
        <v>3.1050000000000001E-3</v>
      </c>
      <c r="S182" s="141">
        <v>0</v>
      </c>
      <c r="T182" s="142">
        <f>S182*H182</f>
        <v>0</v>
      </c>
      <c r="AR182" s="143" t="s">
        <v>154</v>
      </c>
      <c r="AT182" s="143" t="s">
        <v>125</v>
      </c>
      <c r="AU182" s="143" t="s">
        <v>87</v>
      </c>
      <c r="AY182" s="17" t="s">
        <v>122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85</v>
      </c>
      <c r="BK182" s="144">
        <f>ROUND(I182*H182,2)</f>
        <v>0</v>
      </c>
      <c r="BL182" s="17" t="s">
        <v>154</v>
      </c>
      <c r="BM182" s="143" t="s">
        <v>429</v>
      </c>
    </row>
    <row r="183" spans="2:65" s="14" customFormat="1" ht="11.25">
      <c r="B183" s="168"/>
      <c r="D183" s="151" t="s">
        <v>156</v>
      </c>
      <c r="E183" s="169" t="s">
        <v>1</v>
      </c>
      <c r="F183" s="170" t="s">
        <v>430</v>
      </c>
      <c r="H183" s="169" t="s">
        <v>1</v>
      </c>
      <c r="I183" s="171"/>
      <c r="L183" s="168"/>
      <c r="M183" s="172"/>
      <c r="T183" s="173"/>
      <c r="AT183" s="169" t="s">
        <v>156</v>
      </c>
      <c r="AU183" s="169" t="s">
        <v>87</v>
      </c>
      <c r="AV183" s="14" t="s">
        <v>85</v>
      </c>
      <c r="AW183" s="14" t="s">
        <v>32</v>
      </c>
      <c r="AX183" s="14" t="s">
        <v>77</v>
      </c>
      <c r="AY183" s="169" t="s">
        <v>122</v>
      </c>
    </row>
    <row r="184" spans="2:65" s="12" customFormat="1" ht="11.25">
      <c r="B184" s="150"/>
      <c r="D184" s="151" t="s">
        <v>156</v>
      </c>
      <c r="E184" s="152" t="s">
        <v>1</v>
      </c>
      <c r="F184" s="153" t="s">
        <v>431</v>
      </c>
      <c r="H184" s="154">
        <v>7.5</v>
      </c>
      <c r="I184" s="155"/>
      <c r="L184" s="150"/>
      <c r="M184" s="156"/>
      <c r="T184" s="157"/>
      <c r="AT184" s="152" t="s">
        <v>156</v>
      </c>
      <c r="AU184" s="152" t="s">
        <v>87</v>
      </c>
      <c r="AV184" s="12" t="s">
        <v>87</v>
      </c>
      <c r="AW184" s="12" t="s">
        <v>32</v>
      </c>
      <c r="AX184" s="12" t="s">
        <v>77</v>
      </c>
      <c r="AY184" s="152" t="s">
        <v>122</v>
      </c>
    </row>
    <row r="185" spans="2:65" s="12" customFormat="1" ht="11.25">
      <c r="B185" s="150"/>
      <c r="D185" s="151" t="s">
        <v>156</v>
      </c>
      <c r="E185" s="152" t="s">
        <v>1</v>
      </c>
      <c r="F185" s="153" t="s">
        <v>432</v>
      </c>
      <c r="H185" s="154">
        <v>4</v>
      </c>
      <c r="I185" s="155"/>
      <c r="L185" s="150"/>
      <c r="M185" s="156"/>
      <c r="T185" s="157"/>
      <c r="AT185" s="152" t="s">
        <v>156</v>
      </c>
      <c r="AU185" s="152" t="s">
        <v>87</v>
      </c>
      <c r="AV185" s="12" t="s">
        <v>87</v>
      </c>
      <c r="AW185" s="12" t="s">
        <v>32</v>
      </c>
      <c r="AX185" s="12" t="s">
        <v>77</v>
      </c>
      <c r="AY185" s="152" t="s">
        <v>122</v>
      </c>
    </row>
    <row r="186" spans="2:65" s="13" customFormat="1" ht="11.25">
      <c r="B186" s="158"/>
      <c r="D186" s="151" t="s">
        <v>156</v>
      </c>
      <c r="E186" s="159" t="s">
        <v>1</v>
      </c>
      <c r="F186" s="160" t="s">
        <v>165</v>
      </c>
      <c r="H186" s="161">
        <v>11.5</v>
      </c>
      <c r="I186" s="162"/>
      <c r="L186" s="158"/>
      <c r="M186" s="163"/>
      <c r="T186" s="164"/>
      <c r="AT186" s="159" t="s">
        <v>156</v>
      </c>
      <c r="AU186" s="159" t="s">
        <v>87</v>
      </c>
      <c r="AV186" s="13" t="s">
        <v>154</v>
      </c>
      <c r="AW186" s="13" t="s">
        <v>32</v>
      </c>
      <c r="AX186" s="13" t="s">
        <v>85</v>
      </c>
      <c r="AY186" s="159" t="s">
        <v>122</v>
      </c>
    </row>
    <row r="187" spans="2:65" s="1" customFormat="1" ht="16.5" customHeight="1">
      <c r="B187" s="32"/>
      <c r="C187" s="181" t="s">
        <v>218</v>
      </c>
      <c r="D187" s="181" t="s">
        <v>422</v>
      </c>
      <c r="E187" s="182" t="s">
        <v>423</v>
      </c>
      <c r="F187" s="183" t="s">
        <v>424</v>
      </c>
      <c r="G187" s="184" t="s">
        <v>152</v>
      </c>
      <c r="H187" s="185">
        <v>13.8</v>
      </c>
      <c r="I187" s="186"/>
      <c r="J187" s="187">
        <f>ROUND(I187*H187,2)</f>
        <v>0</v>
      </c>
      <c r="K187" s="183" t="s">
        <v>153</v>
      </c>
      <c r="L187" s="188"/>
      <c r="M187" s="189" t="s">
        <v>1</v>
      </c>
      <c r="N187" s="190" t="s">
        <v>42</v>
      </c>
      <c r="P187" s="141">
        <f>O187*H187</f>
        <v>0</v>
      </c>
      <c r="Q187" s="141">
        <v>2.9999999999999997E-4</v>
      </c>
      <c r="R187" s="141">
        <f>Q187*H187</f>
        <v>4.1399999999999996E-3</v>
      </c>
      <c r="S187" s="141">
        <v>0</v>
      </c>
      <c r="T187" s="142">
        <f>S187*H187</f>
        <v>0</v>
      </c>
      <c r="AR187" s="143" t="s">
        <v>187</v>
      </c>
      <c r="AT187" s="143" t="s">
        <v>422</v>
      </c>
      <c r="AU187" s="143" t="s">
        <v>87</v>
      </c>
      <c r="AY187" s="17" t="s">
        <v>122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85</v>
      </c>
      <c r="BK187" s="144">
        <f>ROUND(I187*H187,2)</f>
        <v>0</v>
      </c>
      <c r="BL187" s="17" t="s">
        <v>154</v>
      </c>
      <c r="BM187" s="143" t="s">
        <v>433</v>
      </c>
    </row>
    <row r="188" spans="2:65" s="12" customFormat="1" ht="11.25">
      <c r="B188" s="150"/>
      <c r="D188" s="151" t="s">
        <v>156</v>
      </c>
      <c r="F188" s="153" t="s">
        <v>434</v>
      </c>
      <c r="H188" s="154">
        <v>13.8</v>
      </c>
      <c r="I188" s="155"/>
      <c r="L188" s="150"/>
      <c r="M188" s="156"/>
      <c r="T188" s="157"/>
      <c r="AT188" s="152" t="s">
        <v>156</v>
      </c>
      <c r="AU188" s="152" t="s">
        <v>87</v>
      </c>
      <c r="AV188" s="12" t="s">
        <v>87</v>
      </c>
      <c r="AW188" s="12" t="s">
        <v>4</v>
      </c>
      <c r="AX188" s="12" t="s">
        <v>85</v>
      </c>
      <c r="AY188" s="152" t="s">
        <v>122</v>
      </c>
    </row>
    <row r="189" spans="2:65" s="1" customFormat="1" ht="16.5" customHeight="1">
      <c r="B189" s="32"/>
      <c r="C189" s="132" t="s">
        <v>222</v>
      </c>
      <c r="D189" s="132" t="s">
        <v>125</v>
      </c>
      <c r="E189" s="133" t="s">
        <v>435</v>
      </c>
      <c r="F189" s="134" t="s">
        <v>436</v>
      </c>
      <c r="G189" s="135" t="s">
        <v>249</v>
      </c>
      <c r="H189" s="136">
        <v>40</v>
      </c>
      <c r="I189" s="137"/>
      <c r="J189" s="138">
        <f>ROUND(I189*H189,2)</f>
        <v>0</v>
      </c>
      <c r="K189" s="134" t="s">
        <v>153</v>
      </c>
      <c r="L189" s="32"/>
      <c r="M189" s="139" t="s">
        <v>1</v>
      </c>
      <c r="N189" s="140" t="s">
        <v>42</v>
      </c>
      <c r="P189" s="141">
        <f>O189*H189</f>
        <v>0</v>
      </c>
      <c r="Q189" s="141">
        <v>4.8999999999999998E-4</v>
      </c>
      <c r="R189" s="141">
        <f>Q189*H189</f>
        <v>1.9599999999999999E-2</v>
      </c>
      <c r="S189" s="141">
        <v>0</v>
      </c>
      <c r="T189" s="142">
        <f>S189*H189</f>
        <v>0</v>
      </c>
      <c r="AR189" s="143" t="s">
        <v>154</v>
      </c>
      <c r="AT189" s="143" t="s">
        <v>125</v>
      </c>
      <c r="AU189" s="143" t="s">
        <v>87</v>
      </c>
      <c r="AY189" s="17" t="s">
        <v>122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85</v>
      </c>
      <c r="BK189" s="144">
        <f>ROUND(I189*H189,2)</f>
        <v>0</v>
      </c>
      <c r="BL189" s="17" t="s">
        <v>154</v>
      </c>
      <c r="BM189" s="143" t="s">
        <v>437</v>
      </c>
    </row>
    <row r="190" spans="2:65" s="12" customFormat="1" ht="11.25">
      <c r="B190" s="150"/>
      <c r="D190" s="151" t="s">
        <v>156</v>
      </c>
      <c r="E190" s="152" t="s">
        <v>1</v>
      </c>
      <c r="F190" s="153" t="s">
        <v>438</v>
      </c>
      <c r="H190" s="154">
        <v>40</v>
      </c>
      <c r="I190" s="155"/>
      <c r="L190" s="150"/>
      <c r="M190" s="156"/>
      <c r="T190" s="157"/>
      <c r="AT190" s="152" t="s">
        <v>156</v>
      </c>
      <c r="AU190" s="152" t="s">
        <v>87</v>
      </c>
      <c r="AV190" s="12" t="s">
        <v>87</v>
      </c>
      <c r="AW190" s="12" t="s">
        <v>32</v>
      </c>
      <c r="AX190" s="12" t="s">
        <v>85</v>
      </c>
      <c r="AY190" s="152" t="s">
        <v>122</v>
      </c>
    </row>
    <row r="191" spans="2:65" s="1" customFormat="1" ht="16.5" customHeight="1">
      <c r="B191" s="32"/>
      <c r="C191" s="132" t="s">
        <v>228</v>
      </c>
      <c r="D191" s="132" t="s">
        <v>125</v>
      </c>
      <c r="E191" s="133" t="s">
        <v>439</v>
      </c>
      <c r="F191" s="134" t="s">
        <v>440</v>
      </c>
      <c r="G191" s="135" t="s">
        <v>258</v>
      </c>
      <c r="H191" s="136">
        <v>6</v>
      </c>
      <c r="I191" s="137"/>
      <c r="J191" s="138">
        <f>ROUND(I191*H191,2)</f>
        <v>0</v>
      </c>
      <c r="K191" s="134" t="s">
        <v>1</v>
      </c>
      <c r="L191" s="32"/>
      <c r="M191" s="139" t="s">
        <v>1</v>
      </c>
      <c r="N191" s="140" t="s">
        <v>42</v>
      </c>
      <c r="P191" s="141">
        <f>O191*H191</f>
        <v>0</v>
      </c>
      <c r="Q191" s="141">
        <v>0.05</v>
      </c>
      <c r="R191" s="141">
        <f>Q191*H191</f>
        <v>0.30000000000000004</v>
      </c>
      <c r="S191" s="141">
        <v>0</v>
      </c>
      <c r="T191" s="142">
        <f>S191*H191</f>
        <v>0</v>
      </c>
      <c r="AR191" s="143" t="s">
        <v>154</v>
      </c>
      <c r="AT191" s="143" t="s">
        <v>125</v>
      </c>
      <c r="AU191" s="143" t="s">
        <v>87</v>
      </c>
      <c r="AY191" s="17" t="s">
        <v>122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7" t="s">
        <v>85</v>
      </c>
      <c r="BK191" s="144">
        <f>ROUND(I191*H191,2)</f>
        <v>0</v>
      </c>
      <c r="BL191" s="17" t="s">
        <v>154</v>
      </c>
      <c r="BM191" s="143" t="s">
        <v>441</v>
      </c>
    </row>
    <row r="192" spans="2:65" s="1" customFormat="1" ht="16.5" customHeight="1">
      <c r="B192" s="32"/>
      <c r="C192" s="132" t="s">
        <v>232</v>
      </c>
      <c r="D192" s="132" t="s">
        <v>125</v>
      </c>
      <c r="E192" s="133" t="s">
        <v>442</v>
      </c>
      <c r="F192" s="134" t="s">
        <v>443</v>
      </c>
      <c r="G192" s="135" t="s">
        <v>258</v>
      </c>
      <c r="H192" s="136">
        <v>1</v>
      </c>
      <c r="I192" s="137"/>
      <c r="J192" s="138">
        <f>ROUND(I192*H192,2)</f>
        <v>0</v>
      </c>
      <c r="K192" s="134" t="s">
        <v>1</v>
      </c>
      <c r="L192" s="32"/>
      <c r="M192" s="139" t="s">
        <v>1</v>
      </c>
      <c r="N192" s="140" t="s">
        <v>42</v>
      </c>
      <c r="P192" s="141">
        <f>O192*H192</f>
        <v>0</v>
      </c>
      <c r="Q192" s="141">
        <v>0.01</v>
      </c>
      <c r="R192" s="141">
        <f>Q192*H192</f>
        <v>0.01</v>
      </c>
      <c r="S192" s="141">
        <v>0</v>
      </c>
      <c r="T192" s="142">
        <f>S192*H192</f>
        <v>0</v>
      </c>
      <c r="AR192" s="143" t="s">
        <v>154</v>
      </c>
      <c r="AT192" s="143" t="s">
        <v>125</v>
      </c>
      <c r="AU192" s="143" t="s">
        <v>87</v>
      </c>
      <c r="AY192" s="17" t="s">
        <v>122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85</v>
      </c>
      <c r="BK192" s="144">
        <f>ROUND(I192*H192,2)</f>
        <v>0</v>
      </c>
      <c r="BL192" s="17" t="s">
        <v>154</v>
      </c>
      <c r="BM192" s="143" t="s">
        <v>444</v>
      </c>
    </row>
    <row r="193" spans="2:65" s="1" customFormat="1" ht="16.5" customHeight="1">
      <c r="B193" s="32"/>
      <c r="C193" s="132" t="s">
        <v>236</v>
      </c>
      <c r="D193" s="132" t="s">
        <v>125</v>
      </c>
      <c r="E193" s="133" t="s">
        <v>445</v>
      </c>
      <c r="F193" s="134" t="s">
        <v>446</v>
      </c>
      <c r="G193" s="135" t="s">
        <v>206</v>
      </c>
      <c r="H193" s="136">
        <v>0.46100000000000002</v>
      </c>
      <c r="I193" s="137"/>
      <c r="J193" s="138">
        <f>ROUND(I193*H193,2)</f>
        <v>0</v>
      </c>
      <c r="K193" s="134" t="s">
        <v>1</v>
      </c>
      <c r="L193" s="32"/>
      <c r="M193" s="139" t="s">
        <v>1</v>
      </c>
      <c r="N193" s="140" t="s">
        <v>42</v>
      </c>
      <c r="P193" s="141">
        <f>O193*H193</f>
        <v>0</v>
      </c>
      <c r="Q193" s="141">
        <v>2.16</v>
      </c>
      <c r="R193" s="141">
        <f>Q193*H193</f>
        <v>0.99576000000000009</v>
      </c>
      <c r="S193" s="141">
        <v>0</v>
      </c>
      <c r="T193" s="142">
        <f>S193*H193</f>
        <v>0</v>
      </c>
      <c r="AR193" s="143" t="s">
        <v>154</v>
      </c>
      <c r="AT193" s="143" t="s">
        <v>125</v>
      </c>
      <c r="AU193" s="143" t="s">
        <v>87</v>
      </c>
      <c r="AY193" s="17" t="s">
        <v>122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154</v>
      </c>
      <c r="BM193" s="143" t="s">
        <v>447</v>
      </c>
    </row>
    <row r="194" spans="2:65" s="12" customFormat="1" ht="11.25">
      <c r="B194" s="150"/>
      <c r="D194" s="151" t="s">
        <v>156</v>
      </c>
      <c r="E194" s="152" t="s">
        <v>1</v>
      </c>
      <c r="F194" s="153" t="s">
        <v>448</v>
      </c>
      <c r="H194" s="154">
        <v>0.46100000000000002</v>
      </c>
      <c r="I194" s="155"/>
      <c r="L194" s="150"/>
      <c r="M194" s="156"/>
      <c r="T194" s="157"/>
      <c r="AT194" s="152" t="s">
        <v>156</v>
      </c>
      <c r="AU194" s="152" t="s">
        <v>87</v>
      </c>
      <c r="AV194" s="12" t="s">
        <v>87</v>
      </c>
      <c r="AW194" s="12" t="s">
        <v>32</v>
      </c>
      <c r="AX194" s="12" t="s">
        <v>85</v>
      </c>
      <c r="AY194" s="152" t="s">
        <v>122</v>
      </c>
    </row>
    <row r="195" spans="2:65" s="1" customFormat="1" ht="16.5" customHeight="1">
      <c r="B195" s="32"/>
      <c r="C195" s="132" t="s">
        <v>242</v>
      </c>
      <c r="D195" s="132" t="s">
        <v>125</v>
      </c>
      <c r="E195" s="133" t="s">
        <v>449</v>
      </c>
      <c r="F195" s="134" t="s">
        <v>450</v>
      </c>
      <c r="G195" s="135" t="s">
        <v>206</v>
      </c>
      <c r="H195" s="136">
        <v>3.3660000000000001</v>
      </c>
      <c r="I195" s="137"/>
      <c r="J195" s="138">
        <f>ROUND(I195*H195,2)</f>
        <v>0</v>
      </c>
      <c r="K195" s="134" t="s">
        <v>153</v>
      </c>
      <c r="L195" s="32"/>
      <c r="M195" s="139" t="s">
        <v>1</v>
      </c>
      <c r="N195" s="140" t="s">
        <v>42</v>
      </c>
      <c r="P195" s="141">
        <f>O195*H195</f>
        <v>0</v>
      </c>
      <c r="Q195" s="141">
        <v>2.5018699999999998</v>
      </c>
      <c r="R195" s="141">
        <f>Q195*H195</f>
        <v>8.4212944199999988</v>
      </c>
      <c r="S195" s="141">
        <v>0</v>
      </c>
      <c r="T195" s="142">
        <f>S195*H195</f>
        <v>0</v>
      </c>
      <c r="AR195" s="143" t="s">
        <v>154</v>
      </c>
      <c r="AT195" s="143" t="s">
        <v>125</v>
      </c>
      <c r="AU195" s="143" t="s">
        <v>87</v>
      </c>
      <c r="AY195" s="17" t="s">
        <v>122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85</v>
      </c>
      <c r="BK195" s="144">
        <f>ROUND(I195*H195,2)</f>
        <v>0</v>
      </c>
      <c r="BL195" s="17" t="s">
        <v>154</v>
      </c>
      <c r="BM195" s="143" t="s">
        <v>451</v>
      </c>
    </row>
    <row r="196" spans="2:65" s="12" customFormat="1" ht="11.25">
      <c r="B196" s="150"/>
      <c r="D196" s="151" t="s">
        <v>156</v>
      </c>
      <c r="E196" s="152" t="s">
        <v>1</v>
      </c>
      <c r="F196" s="153" t="s">
        <v>452</v>
      </c>
      <c r="H196" s="154">
        <v>3.3660000000000001</v>
      </c>
      <c r="I196" s="155"/>
      <c r="L196" s="150"/>
      <c r="M196" s="156"/>
      <c r="T196" s="157"/>
      <c r="AT196" s="152" t="s">
        <v>156</v>
      </c>
      <c r="AU196" s="152" t="s">
        <v>87</v>
      </c>
      <c r="AV196" s="12" t="s">
        <v>87</v>
      </c>
      <c r="AW196" s="12" t="s">
        <v>32</v>
      </c>
      <c r="AX196" s="12" t="s">
        <v>85</v>
      </c>
      <c r="AY196" s="152" t="s">
        <v>122</v>
      </c>
    </row>
    <row r="197" spans="2:65" s="1" customFormat="1" ht="16.5" customHeight="1">
      <c r="B197" s="32"/>
      <c r="C197" s="132" t="s">
        <v>7</v>
      </c>
      <c r="D197" s="132" t="s">
        <v>125</v>
      </c>
      <c r="E197" s="133" t="s">
        <v>453</v>
      </c>
      <c r="F197" s="134" t="s">
        <v>454</v>
      </c>
      <c r="G197" s="135" t="s">
        <v>152</v>
      </c>
      <c r="H197" s="136">
        <v>7.65</v>
      </c>
      <c r="I197" s="137"/>
      <c r="J197" s="138">
        <f>ROUND(I197*H197,2)</f>
        <v>0</v>
      </c>
      <c r="K197" s="134" t="s">
        <v>153</v>
      </c>
      <c r="L197" s="32"/>
      <c r="M197" s="139" t="s">
        <v>1</v>
      </c>
      <c r="N197" s="140" t="s">
        <v>42</v>
      </c>
      <c r="P197" s="141">
        <f>O197*H197</f>
        <v>0</v>
      </c>
      <c r="Q197" s="141">
        <v>2.6900000000000001E-3</v>
      </c>
      <c r="R197" s="141">
        <f>Q197*H197</f>
        <v>2.0578500000000003E-2</v>
      </c>
      <c r="S197" s="141">
        <v>0</v>
      </c>
      <c r="T197" s="142">
        <f>S197*H197</f>
        <v>0</v>
      </c>
      <c r="AR197" s="143" t="s">
        <v>154</v>
      </c>
      <c r="AT197" s="143" t="s">
        <v>125</v>
      </c>
      <c r="AU197" s="143" t="s">
        <v>87</v>
      </c>
      <c r="AY197" s="17" t="s">
        <v>122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85</v>
      </c>
      <c r="BK197" s="144">
        <f>ROUND(I197*H197,2)</f>
        <v>0</v>
      </c>
      <c r="BL197" s="17" t="s">
        <v>154</v>
      </c>
      <c r="BM197" s="143" t="s">
        <v>455</v>
      </c>
    </row>
    <row r="198" spans="2:65" s="12" customFormat="1" ht="11.25">
      <c r="B198" s="150"/>
      <c r="D198" s="151" t="s">
        <v>156</v>
      </c>
      <c r="E198" s="152" t="s">
        <v>1</v>
      </c>
      <c r="F198" s="153" t="s">
        <v>456</v>
      </c>
      <c r="H198" s="154">
        <v>7.65</v>
      </c>
      <c r="I198" s="155"/>
      <c r="L198" s="150"/>
      <c r="M198" s="156"/>
      <c r="T198" s="157"/>
      <c r="AT198" s="152" t="s">
        <v>156</v>
      </c>
      <c r="AU198" s="152" t="s">
        <v>87</v>
      </c>
      <c r="AV198" s="12" t="s">
        <v>87</v>
      </c>
      <c r="AW198" s="12" t="s">
        <v>32</v>
      </c>
      <c r="AX198" s="12" t="s">
        <v>85</v>
      </c>
      <c r="AY198" s="152" t="s">
        <v>122</v>
      </c>
    </row>
    <row r="199" spans="2:65" s="1" customFormat="1" ht="16.5" customHeight="1">
      <c r="B199" s="32"/>
      <c r="C199" s="132" t="s">
        <v>251</v>
      </c>
      <c r="D199" s="132" t="s">
        <v>125</v>
      </c>
      <c r="E199" s="133" t="s">
        <v>457</v>
      </c>
      <c r="F199" s="134" t="s">
        <v>458</v>
      </c>
      <c r="G199" s="135" t="s">
        <v>152</v>
      </c>
      <c r="H199" s="136">
        <v>7.65</v>
      </c>
      <c r="I199" s="137"/>
      <c r="J199" s="138">
        <f>ROUND(I199*H199,2)</f>
        <v>0</v>
      </c>
      <c r="K199" s="134" t="s">
        <v>153</v>
      </c>
      <c r="L199" s="32"/>
      <c r="M199" s="139" t="s">
        <v>1</v>
      </c>
      <c r="N199" s="140" t="s">
        <v>42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154</v>
      </c>
      <c r="AT199" s="143" t="s">
        <v>125</v>
      </c>
      <c r="AU199" s="143" t="s">
        <v>87</v>
      </c>
      <c r="AY199" s="17" t="s">
        <v>122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85</v>
      </c>
      <c r="BK199" s="144">
        <f>ROUND(I199*H199,2)</f>
        <v>0</v>
      </c>
      <c r="BL199" s="17" t="s">
        <v>154</v>
      </c>
      <c r="BM199" s="143" t="s">
        <v>459</v>
      </c>
    </row>
    <row r="200" spans="2:65" s="1" customFormat="1" ht="16.5" customHeight="1">
      <c r="B200" s="32"/>
      <c r="C200" s="132" t="s">
        <v>255</v>
      </c>
      <c r="D200" s="132" t="s">
        <v>125</v>
      </c>
      <c r="E200" s="133" t="s">
        <v>460</v>
      </c>
      <c r="F200" s="134" t="s">
        <v>461</v>
      </c>
      <c r="G200" s="135" t="s">
        <v>206</v>
      </c>
      <c r="H200" s="136">
        <v>4.7590000000000003</v>
      </c>
      <c r="I200" s="137"/>
      <c r="J200" s="138">
        <f>ROUND(I200*H200,2)</f>
        <v>0</v>
      </c>
      <c r="K200" s="134" t="s">
        <v>462</v>
      </c>
      <c r="L200" s="32"/>
      <c r="M200" s="139" t="s">
        <v>1</v>
      </c>
      <c r="N200" s="140" t="s">
        <v>42</v>
      </c>
      <c r="P200" s="141">
        <f>O200*H200</f>
        <v>0</v>
      </c>
      <c r="Q200" s="141">
        <v>2.5018699999999998</v>
      </c>
      <c r="R200" s="141">
        <f>Q200*H200</f>
        <v>11.906399329999999</v>
      </c>
      <c r="S200" s="141">
        <v>0</v>
      </c>
      <c r="T200" s="142">
        <f>S200*H200</f>
        <v>0</v>
      </c>
      <c r="AR200" s="143" t="s">
        <v>154</v>
      </c>
      <c r="AT200" s="143" t="s">
        <v>125</v>
      </c>
      <c r="AU200" s="143" t="s">
        <v>87</v>
      </c>
      <c r="AY200" s="17" t="s">
        <v>122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85</v>
      </c>
      <c r="BK200" s="144">
        <f>ROUND(I200*H200,2)</f>
        <v>0</v>
      </c>
      <c r="BL200" s="17" t="s">
        <v>154</v>
      </c>
      <c r="BM200" s="143" t="s">
        <v>463</v>
      </c>
    </row>
    <row r="201" spans="2:65" s="12" customFormat="1" ht="11.25">
      <c r="B201" s="150"/>
      <c r="D201" s="151" t="s">
        <v>156</v>
      </c>
      <c r="E201" s="152" t="s">
        <v>1</v>
      </c>
      <c r="F201" s="153" t="s">
        <v>464</v>
      </c>
      <c r="H201" s="154">
        <v>1.792</v>
      </c>
      <c r="I201" s="155"/>
      <c r="L201" s="150"/>
      <c r="M201" s="156"/>
      <c r="T201" s="157"/>
      <c r="AT201" s="152" t="s">
        <v>156</v>
      </c>
      <c r="AU201" s="152" t="s">
        <v>87</v>
      </c>
      <c r="AV201" s="12" t="s">
        <v>87</v>
      </c>
      <c r="AW201" s="12" t="s">
        <v>32</v>
      </c>
      <c r="AX201" s="12" t="s">
        <v>77</v>
      </c>
      <c r="AY201" s="152" t="s">
        <v>122</v>
      </c>
    </row>
    <row r="202" spans="2:65" s="12" customFormat="1" ht="11.25">
      <c r="B202" s="150"/>
      <c r="D202" s="151" t="s">
        <v>156</v>
      </c>
      <c r="E202" s="152" t="s">
        <v>1</v>
      </c>
      <c r="F202" s="153" t="s">
        <v>465</v>
      </c>
      <c r="H202" s="154">
        <v>1.26</v>
      </c>
      <c r="I202" s="155"/>
      <c r="L202" s="150"/>
      <c r="M202" s="156"/>
      <c r="T202" s="157"/>
      <c r="AT202" s="152" t="s">
        <v>156</v>
      </c>
      <c r="AU202" s="152" t="s">
        <v>87</v>
      </c>
      <c r="AV202" s="12" t="s">
        <v>87</v>
      </c>
      <c r="AW202" s="12" t="s">
        <v>32</v>
      </c>
      <c r="AX202" s="12" t="s">
        <v>77</v>
      </c>
      <c r="AY202" s="152" t="s">
        <v>122</v>
      </c>
    </row>
    <row r="203" spans="2:65" s="12" customFormat="1" ht="11.25">
      <c r="B203" s="150"/>
      <c r="D203" s="151" t="s">
        <v>156</v>
      </c>
      <c r="E203" s="152" t="s">
        <v>1</v>
      </c>
      <c r="F203" s="153" t="s">
        <v>466</v>
      </c>
      <c r="H203" s="154">
        <v>0.128</v>
      </c>
      <c r="I203" s="155"/>
      <c r="L203" s="150"/>
      <c r="M203" s="156"/>
      <c r="T203" s="157"/>
      <c r="AT203" s="152" t="s">
        <v>156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122</v>
      </c>
    </row>
    <row r="204" spans="2:65" s="12" customFormat="1" ht="11.25">
      <c r="B204" s="150"/>
      <c r="D204" s="151" t="s">
        <v>156</v>
      </c>
      <c r="E204" s="152" t="s">
        <v>1</v>
      </c>
      <c r="F204" s="153" t="s">
        <v>467</v>
      </c>
      <c r="H204" s="154">
        <v>0.25600000000000001</v>
      </c>
      <c r="I204" s="155"/>
      <c r="L204" s="150"/>
      <c r="M204" s="156"/>
      <c r="T204" s="157"/>
      <c r="AT204" s="152" t="s">
        <v>156</v>
      </c>
      <c r="AU204" s="152" t="s">
        <v>87</v>
      </c>
      <c r="AV204" s="12" t="s">
        <v>87</v>
      </c>
      <c r="AW204" s="12" t="s">
        <v>32</v>
      </c>
      <c r="AX204" s="12" t="s">
        <v>77</v>
      </c>
      <c r="AY204" s="152" t="s">
        <v>122</v>
      </c>
    </row>
    <row r="205" spans="2:65" s="12" customFormat="1" ht="11.25">
      <c r="B205" s="150"/>
      <c r="D205" s="151" t="s">
        <v>156</v>
      </c>
      <c r="E205" s="152" t="s">
        <v>1</v>
      </c>
      <c r="F205" s="153" t="s">
        <v>468</v>
      </c>
      <c r="H205" s="154">
        <v>1.323</v>
      </c>
      <c r="I205" s="155"/>
      <c r="L205" s="150"/>
      <c r="M205" s="156"/>
      <c r="T205" s="157"/>
      <c r="AT205" s="152" t="s">
        <v>156</v>
      </c>
      <c r="AU205" s="152" t="s">
        <v>87</v>
      </c>
      <c r="AV205" s="12" t="s">
        <v>87</v>
      </c>
      <c r="AW205" s="12" t="s">
        <v>32</v>
      </c>
      <c r="AX205" s="12" t="s">
        <v>77</v>
      </c>
      <c r="AY205" s="152" t="s">
        <v>122</v>
      </c>
    </row>
    <row r="206" spans="2:65" s="13" customFormat="1" ht="11.25">
      <c r="B206" s="158"/>
      <c r="D206" s="151" t="s">
        <v>156</v>
      </c>
      <c r="E206" s="159" t="s">
        <v>1</v>
      </c>
      <c r="F206" s="160" t="s">
        <v>165</v>
      </c>
      <c r="H206" s="161">
        <v>4.7590000000000003</v>
      </c>
      <c r="I206" s="162"/>
      <c r="L206" s="158"/>
      <c r="M206" s="163"/>
      <c r="T206" s="164"/>
      <c r="AT206" s="159" t="s">
        <v>156</v>
      </c>
      <c r="AU206" s="159" t="s">
        <v>87</v>
      </c>
      <c r="AV206" s="13" t="s">
        <v>154</v>
      </c>
      <c r="AW206" s="13" t="s">
        <v>32</v>
      </c>
      <c r="AX206" s="13" t="s">
        <v>85</v>
      </c>
      <c r="AY206" s="159" t="s">
        <v>122</v>
      </c>
    </row>
    <row r="207" spans="2:65" s="1" customFormat="1" ht="16.5" customHeight="1">
      <c r="B207" s="32"/>
      <c r="C207" s="132" t="s">
        <v>261</v>
      </c>
      <c r="D207" s="132" t="s">
        <v>125</v>
      </c>
      <c r="E207" s="133" t="s">
        <v>469</v>
      </c>
      <c r="F207" s="134" t="s">
        <v>470</v>
      </c>
      <c r="G207" s="135" t="s">
        <v>152</v>
      </c>
      <c r="H207" s="136">
        <v>24.2</v>
      </c>
      <c r="I207" s="137"/>
      <c r="J207" s="138">
        <f>ROUND(I207*H207,2)</f>
        <v>0</v>
      </c>
      <c r="K207" s="134" t="s">
        <v>153</v>
      </c>
      <c r="L207" s="32"/>
      <c r="M207" s="139" t="s">
        <v>1</v>
      </c>
      <c r="N207" s="140" t="s">
        <v>42</v>
      </c>
      <c r="P207" s="141">
        <f>O207*H207</f>
        <v>0</v>
      </c>
      <c r="Q207" s="141">
        <v>2.64E-3</v>
      </c>
      <c r="R207" s="141">
        <f>Q207*H207</f>
        <v>6.3888E-2</v>
      </c>
      <c r="S207" s="141">
        <v>0</v>
      </c>
      <c r="T207" s="142">
        <f>S207*H207</f>
        <v>0</v>
      </c>
      <c r="AR207" s="143" t="s">
        <v>154</v>
      </c>
      <c r="AT207" s="143" t="s">
        <v>125</v>
      </c>
      <c r="AU207" s="143" t="s">
        <v>87</v>
      </c>
      <c r="AY207" s="17" t="s">
        <v>122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154</v>
      </c>
      <c r="BM207" s="143" t="s">
        <v>471</v>
      </c>
    </row>
    <row r="208" spans="2:65" s="12" customFormat="1" ht="11.25">
      <c r="B208" s="150"/>
      <c r="D208" s="151" t="s">
        <v>156</v>
      </c>
      <c r="E208" s="152" t="s">
        <v>1</v>
      </c>
      <c r="F208" s="153" t="s">
        <v>472</v>
      </c>
      <c r="H208" s="154">
        <v>10.4</v>
      </c>
      <c r="I208" s="155"/>
      <c r="L208" s="150"/>
      <c r="M208" s="156"/>
      <c r="T208" s="157"/>
      <c r="AT208" s="152" t="s">
        <v>156</v>
      </c>
      <c r="AU208" s="152" t="s">
        <v>87</v>
      </c>
      <c r="AV208" s="12" t="s">
        <v>87</v>
      </c>
      <c r="AW208" s="12" t="s">
        <v>32</v>
      </c>
      <c r="AX208" s="12" t="s">
        <v>77</v>
      </c>
      <c r="AY208" s="152" t="s">
        <v>122</v>
      </c>
    </row>
    <row r="209" spans="2:65" s="12" customFormat="1" ht="11.25">
      <c r="B209" s="150"/>
      <c r="D209" s="151" t="s">
        <v>156</v>
      </c>
      <c r="E209" s="152" t="s">
        <v>1</v>
      </c>
      <c r="F209" s="153" t="s">
        <v>473</v>
      </c>
      <c r="H209" s="154">
        <v>7.2</v>
      </c>
      <c r="I209" s="155"/>
      <c r="L209" s="150"/>
      <c r="M209" s="156"/>
      <c r="T209" s="157"/>
      <c r="AT209" s="152" t="s">
        <v>156</v>
      </c>
      <c r="AU209" s="152" t="s">
        <v>87</v>
      </c>
      <c r="AV209" s="12" t="s">
        <v>87</v>
      </c>
      <c r="AW209" s="12" t="s">
        <v>32</v>
      </c>
      <c r="AX209" s="12" t="s">
        <v>77</v>
      </c>
      <c r="AY209" s="152" t="s">
        <v>122</v>
      </c>
    </row>
    <row r="210" spans="2:65" s="12" customFormat="1" ht="11.25">
      <c r="B210" s="150"/>
      <c r="D210" s="151" t="s">
        <v>156</v>
      </c>
      <c r="E210" s="152" t="s">
        <v>1</v>
      </c>
      <c r="F210" s="153" t="s">
        <v>474</v>
      </c>
      <c r="H210" s="154">
        <v>0.8</v>
      </c>
      <c r="I210" s="155"/>
      <c r="L210" s="150"/>
      <c r="M210" s="156"/>
      <c r="T210" s="157"/>
      <c r="AT210" s="152" t="s">
        <v>156</v>
      </c>
      <c r="AU210" s="152" t="s">
        <v>87</v>
      </c>
      <c r="AV210" s="12" t="s">
        <v>87</v>
      </c>
      <c r="AW210" s="12" t="s">
        <v>32</v>
      </c>
      <c r="AX210" s="12" t="s">
        <v>77</v>
      </c>
      <c r="AY210" s="152" t="s">
        <v>122</v>
      </c>
    </row>
    <row r="211" spans="2:65" s="12" customFormat="1" ht="11.25">
      <c r="B211" s="150"/>
      <c r="D211" s="151" t="s">
        <v>156</v>
      </c>
      <c r="E211" s="152" t="s">
        <v>1</v>
      </c>
      <c r="F211" s="153" t="s">
        <v>475</v>
      </c>
      <c r="H211" s="154">
        <v>1.6</v>
      </c>
      <c r="I211" s="155"/>
      <c r="L211" s="150"/>
      <c r="M211" s="156"/>
      <c r="T211" s="157"/>
      <c r="AT211" s="152" t="s">
        <v>156</v>
      </c>
      <c r="AU211" s="152" t="s">
        <v>87</v>
      </c>
      <c r="AV211" s="12" t="s">
        <v>87</v>
      </c>
      <c r="AW211" s="12" t="s">
        <v>32</v>
      </c>
      <c r="AX211" s="12" t="s">
        <v>77</v>
      </c>
      <c r="AY211" s="152" t="s">
        <v>122</v>
      </c>
    </row>
    <row r="212" spans="2:65" s="12" customFormat="1" ht="11.25">
      <c r="B212" s="150"/>
      <c r="D212" s="151" t="s">
        <v>156</v>
      </c>
      <c r="E212" s="152" t="s">
        <v>1</v>
      </c>
      <c r="F212" s="153" t="s">
        <v>476</v>
      </c>
      <c r="H212" s="154">
        <v>4.2</v>
      </c>
      <c r="I212" s="155"/>
      <c r="L212" s="150"/>
      <c r="M212" s="156"/>
      <c r="T212" s="157"/>
      <c r="AT212" s="152" t="s">
        <v>156</v>
      </c>
      <c r="AU212" s="152" t="s">
        <v>87</v>
      </c>
      <c r="AV212" s="12" t="s">
        <v>87</v>
      </c>
      <c r="AW212" s="12" t="s">
        <v>32</v>
      </c>
      <c r="AX212" s="12" t="s">
        <v>77</v>
      </c>
      <c r="AY212" s="152" t="s">
        <v>122</v>
      </c>
    </row>
    <row r="213" spans="2:65" s="13" customFormat="1" ht="11.25">
      <c r="B213" s="158"/>
      <c r="D213" s="151" t="s">
        <v>156</v>
      </c>
      <c r="E213" s="159" t="s">
        <v>1</v>
      </c>
      <c r="F213" s="160" t="s">
        <v>165</v>
      </c>
      <c r="H213" s="161">
        <v>24.200000000000003</v>
      </c>
      <c r="I213" s="162"/>
      <c r="L213" s="158"/>
      <c r="M213" s="163"/>
      <c r="T213" s="164"/>
      <c r="AT213" s="159" t="s">
        <v>156</v>
      </c>
      <c r="AU213" s="159" t="s">
        <v>87</v>
      </c>
      <c r="AV213" s="13" t="s">
        <v>154</v>
      </c>
      <c r="AW213" s="13" t="s">
        <v>32</v>
      </c>
      <c r="AX213" s="13" t="s">
        <v>85</v>
      </c>
      <c r="AY213" s="159" t="s">
        <v>122</v>
      </c>
    </row>
    <row r="214" spans="2:65" s="1" customFormat="1" ht="16.5" customHeight="1">
      <c r="B214" s="32"/>
      <c r="C214" s="132" t="s">
        <v>265</v>
      </c>
      <c r="D214" s="132" t="s">
        <v>125</v>
      </c>
      <c r="E214" s="133" t="s">
        <v>477</v>
      </c>
      <c r="F214" s="134" t="s">
        <v>478</v>
      </c>
      <c r="G214" s="135" t="s">
        <v>152</v>
      </c>
      <c r="H214" s="136">
        <v>24.2</v>
      </c>
      <c r="I214" s="137"/>
      <c r="J214" s="138">
        <f>ROUND(I214*H214,2)</f>
        <v>0</v>
      </c>
      <c r="K214" s="134" t="s">
        <v>153</v>
      </c>
      <c r="L214" s="32"/>
      <c r="M214" s="139" t="s">
        <v>1</v>
      </c>
      <c r="N214" s="140" t="s">
        <v>42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154</v>
      </c>
      <c r="AT214" s="143" t="s">
        <v>125</v>
      </c>
      <c r="AU214" s="143" t="s">
        <v>87</v>
      </c>
      <c r="AY214" s="17" t="s">
        <v>122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85</v>
      </c>
      <c r="BK214" s="144">
        <f>ROUND(I214*H214,2)</f>
        <v>0</v>
      </c>
      <c r="BL214" s="17" t="s">
        <v>154</v>
      </c>
      <c r="BM214" s="143" t="s">
        <v>479</v>
      </c>
    </row>
    <row r="215" spans="2:65" s="1" customFormat="1" ht="16.5" customHeight="1">
      <c r="B215" s="32"/>
      <c r="C215" s="132" t="s">
        <v>276</v>
      </c>
      <c r="D215" s="132" t="s">
        <v>125</v>
      </c>
      <c r="E215" s="133" t="s">
        <v>480</v>
      </c>
      <c r="F215" s="134" t="s">
        <v>481</v>
      </c>
      <c r="G215" s="135" t="s">
        <v>258</v>
      </c>
      <c r="H215" s="136">
        <v>1</v>
      </c>
      <c r="I215" s="137"/>
      <c r="J215" s="138">
        <f>ROUND(I215*H215,2)</f>
        <v>0</v>
      </c>
      <c r="K215" s="134" t="s">
        <v>1</v>
      </c>
      <c r="L215" s="32"/>
      <c r="M215" s="139" t="s">
        <v>1</v>
      </c>
      <c r="N215" s="140" t="s">
        <v>42</v>
      </c>
      <c r="P215" s="141">
        <f>O215*H215</f>
        <v>0</v>
      </c>
      <c r="Q215" s="141">
        <v>5.0000000000000001E-3</v>
      </c>
      <c r="R215" s="141">
        <f>Q215*H215</f>
        <v>5.0000000000000001E-3</v>
      </c>
      <c r="S215" s="141">
        <v>0</v>
      </c>
      <c r="T215" s="142">
        <f>S215*H215</f>
        <v>0</v>
      </c>
      <c r="AR215" s="143" t="s">
        <v>154</v>
      </c>
      <c r="AT215" s="143" t="s">
        <v>125</v>
      </c>
      <c r="AU215" s="143" t="s">
        <v>87</v>
      </c>
      <c r="AY215" s="17" t="s">
        <v>122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85</v>
      </c>
      <c r="BK215" s="144">
        <f>ROUND(I215*H215,2)</f>
        <v>0</v>
      </c>
      <c r="BL215" s="17" t="s">
        <v>154</v>
      </c>
      <c r="BM215" s="143" t="s">
        <v>482</v>
      </c>
    </row>
    <row r="216" spans="2:65" s="1" customFormat="1" ht="16.5" customHeight="1">
      <c r="B216" s="32"/>
      <c r="C216" s="132" t="s">
        <v>280</v>
      </c>
      <c r="D216" s="132" t="s">
        <v>125</v>
      </c>
      <c r="E216" s="133" t="s">
        <v>483</v>
      </c>
      <c r="F216" s="134" t="s">
        <v>484</v>
      </c>
      <c r="G216" s="135" t="s">
        <v>206</v>
      </c>
      <c r="H216" s="136">
        <v>13.39</v>
      </c>
      <c r="I216" s="137"/>
      <c r="J216" s="138">
        <f>ROUND(I216*H216,2)</f>
        <v>0</v>
      </c>
      <c r="K216" s="134" t="s">
        <v>1</v>
      </c>
      <c r="L216" s="32"/>
      <c r="M216" s="139" t="s">
        <v>1</v>
      </c>
      <c r="N216" s="140" t="s">
        <v>42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154</v>
      </c>
      <c r="AT216" s="143" t="s">
        <v>125</v>
      </c>
      <c r="AU216" s="143" t="s">
        <v>87</v>
      </c>
      <c r="AY216" s="17" t="s">
        <v>122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85</v>
      </c>
      <c r="BK216" s="144">
        <f>ROUND(I216*H216,2)</f>
        <v>0</v>
      </c>
      <c r="BL216" s="17" t="s">
        <v>154</v>
      </c>
      <c r="BM216" s="143" t="s">
        <v>485</v>
      </c>
    </row>
    <row r="217" spans="2:65" s="12" customFormat="1" ht="11.25">
      <c r="B217" s="150"/>
      <c r="D217" s="151" t="s">
        <v>156</v>
      </c>
      <c r="E217" s="152" t="s">
        <v>1</v>
      </c>
      <c r="F217" s="153" t="s">
        <v>486</v>
      </c>
      <c r="H217" s="154">
        <v>0.99</v>
      </c>
      <c r="I217" s="155"/>
      <c r="L217" s="150"/>
      <c r="M217" s="156"/>
      <c r="T217" s="157"/>
      <c r="AT217" s="152" t="s">
        <v>156</v>
      </c>
      <c r="AU217" s="152" t="s">
        <v>87</v>
      </c>
      <c r="AV217" s="12" t="s">
        <v>87</v>
      </c>
      <c r="AW217" s="12" t="s">
        <v>32</v>
      </c>
      <c r="AX217" s="12" t="s">
        <v>77</v>
      </c>
      <c r="AY217" s="152" t="s">
        <v>122</v>
      </c>
    </row>
    <row r="218" spans="2:65" s="12" customFormat="1" ht="11.25">
      <c r="B218" s="150"/>
      <c r="D218" s="151" t="s">
        <v>156</v>
      </c>
      <c r="E218" s="152" t="s">
        <v>1</v>
      </c>
      <c r="F218" s="153" t="s">
        <v>487</v>
      </c>
      <c r="H218" s="154">
        <v>5.8</v>
      </c>
      <c r="I218" s="155"/>
      <c r="L218" s="150"/>
      <c r="M218" s="156"/>
      <c r="T218" s="157"/>
      <c r="AT218" s="152" t="s">
        <v>156</v>
      </c>
      <c r="AU218" s="152" t="s">
        <v>87</v>
      </c>
      <c r="AV218" s="12" t="s">
        <v>87</v>
      </c>
      <c r="AW218" s="12" t="s">
        <v>32</v>
      </c>
      <c r="AX218" s="12" t="s">
        <v>77</v>
      </c>
      <c r="AY218" s="152" t="s">
        <v>122</v>
      </c>
    </row>
    <row r="219" spans="2:65" s="12" customFormat="1" ht="11.25">
      <c r="B219" s="150"/>
      <c r="D219" s="151" t="s">
        <v>156</v>
      </c>
      <c r="E219" s="152" t="s">
        <v>1</v>
      </c>
      <c r="F219" s="153" t="s">
        <v>488</v>
      </c>
      <c r="H219" s="154">
        <v>3.6</v>
      </c>
      <c r="I219" s="155"/>
      <c r="L219" s="150"/>
      <c r="M219" s="156"/>
      <c r="T219" s="157"/>
      <c r="AT219" s="152" t="s">
        <v>156</v>
      </c>
      <c r="AU219" s="152" t="s">
        <v>87</v>
      </c>
      <c r="AV219" s="12" t="s">
        <v>87</v>
      </c>
      <c r="AW219" s="12" t="s">
        <v>32</v>
      </c>
      <c r="AX219" s="12" t="s">
        <v>77</v>
      </c>
      <c r="AY219" s="152" t="s">
        <v>122</v>
      </c>
    </row>
    <row r="220" spans="2:65" s="12" customFormat="1" ht="11.25">
      <c r="B220" s="150"/>
      <c r="D220" s="151" t="s">
        <v>156</v>
      </c>
      <c r="E220" s="152" t="s">
        <v>1</v>
      </c>
      <c r="F220" s="153" t="s">
        <v>489</v>
      </c>
      <c r="H220" s="154">
        <v>3</v>
      </c>
      <c r="I220" s="155"/>
      <c r="L220" s="150"/>
      <c r="M220" s="156"/>
      <c r="T220" s="157"/>
      <c r="AT220" s="152" t="s">
        <v>156</v>
      </c>
      <c r="AU220" s="152" t="s">
        <v>87</v>
      </c>
      <c r="AV220" s="12" t="s">
        <v>87</v>
      </c>
      <c r="AW220" s="12" t="s">
        <v>32</v>
      </c>
      <c r="AX220" s="12" t="s">
        <v>77</v>
      </c>
      <c r="AY220" s="152" t="s">
        <v>122</v>
      </c>
    </row>
    <row r="221" spans="2:65" s="13" customFormat="1" ht="11.25">
      <c r="B221" s="158"/>
      <c r="D221" s="151" t="s">
        <v>156</v>
      </c>
      <c r="E221" s="159" t="s">
        <v>1</v>
      </c>
      <c r="F221" s="160" t="s">
        <v>165</v>
      </c>
      <c r="H221" s="161">
        <v>13.39</v>
      </c>
      <c r="I221" s="162"/>
      <c r="L221" s="158"/>
      <c r="M221" s="163"/>
      <c r="T221" s="164"/>
      <c r="AT221" s="159" t="s">
        <v>156</v>
      </c>
      <c r="AU221" s="159" t="s">
        <v>87</v>
      </c>
      <c r="AV221" s="13" t="s">
        <v>154</v>
      </c>
      <c r="AW221" s="13" t="s">
        <v>32</v>
      </c>
      <c r="AX221" s="13" t="s">
        <v>85</v>
      </c>
      <c r="AY221" s="159" t="s">
        <v>122</v>
      </c>
    </row>
    <row r="222" spans="2:65" s="1" customFormat="1" ht="16.5" customHeight="1">
      <c r="B222" s="32"/>
      <c r="C222" s="132" t="s">
        <v>284</v>
      </c>
      <c r="D222" s="132" t="s">
        <v>125</v>
      </c>
      <c r="E222" s="133" t="s">
        <v>490</v>
      </c>
      <c r="F222" s="134" t="s">
        <v>491</v>
      </c>
      <c r="G222" s="135" t="s">
        <v>152</v>
      </c>
      <c r="H222" s="136">
        <v>6</v>
      </c>
      <c r="I222" s="137"/>
      <c r="J222" s="138">
        <f>ROUND(I222*H222,2)</f>
        <v>0</v>
      </c>
      <c r="K222" s="134" t="s">
        <v>1</v>
      </c>
      <c r="L222" s="32"/>
      <c r="M222" s="139" t="s">
        <v>1</v>
      </c>
      <c r="N222" s="140" t="s">
        <v>42</v>
      </c>
      <c r="P222" s="141">
        <f>O222*H222</f>
        <v>0</v>
      </c>
      <c r="Q222" s="141">
        <v>4.1900000000000001E-3</v>
      </c>
      <c r="R222" s="141">
        <f>Q222*H222</f>
        <v>2.5140000000000003E-2</v>
      </c>
      <c r="S222" s="141">
        <v>0</v>
      </c>
      <c r="T222" s="142">
        <f>S222*H222</f>
        <v>0</v>
      </c>
      <c r="AR222" s="143" t="s">
        <v>154</v>
      </c>
      <c r="AT222" s="143" t="s">
        <v>125</v>
      </c>
      <c r="AU222" s="143" t="s">
        <v>87</v>
      </c>
      <c r="AY222" s="17" t="s">
        <v>122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85</v>
      </c>
      <c r="BK222" s="144">
        <f>ROUND(I222*H222,2)</f>
        <v>0</v>
      </c>
      <c r="BL222" s="17" t="s">
        <v>154</v>
      </c>
      <c r="BM222" s="143" t="s">
        <v>492</v>
      </c>
    </row>
    <row r="223" spans="2:65" s="12" customFormat="1" ht="11.25">
      <c r="B223" s="150"/>
      <c r="D223" s="151" t="s">
        <v>156</v>
      </c>
      <c r="E223" s="152" t="s">
        <v>1</v>
      </c>
      <c r="F223" s="153" t="s">
        <v>493</v>
      </c>
      <c r="H223" s="154">
        <v>6</v>
      </c>
      <c r="I223" s="155"/>
      <c r="L223" s="150"/>
      <c r="M223" s="156"/>
      <c r="T223" s="157"/>
      <c r="AT223" s="152" t="s">
        <v>156</v>
      </c>
      <c r="AU223" s="152" t="s">
        <v>87</v>
      </c>
      <c r="AV223" s="12" t="s">
        <v>87</v>
      </c>
      <c r="AW223" s="12" t="s">
        <v>32</v>
      </c>
      <c r="AX223" s="12" t="s">
        <v>85</v>
      </c>
      <c r="AY223" s="152" t="s">
        <v>122</v>
      </c>
    </row>
    <row r="224" spans="2:65" s="1" customFormat="1" ht="16.5" customHeight="1">
      <c r="B224" s="32"/>
      <c r="C224" s="132" t="s">
        <v>288</v>
      </c>
      <c r="D224" s="132" t="s">
        <v>125</v>
      </c>
      <c r="E224" s="133" t="s">
        <v>494</v>
      </c>
      <c r="F224" s="134" t="s">
        <v>495</v>
      </c>
      <c r="G224" s="135" t="s">
        <v>152</v>
      </c>
      <c r="H224" s="136">
        <v>6</v>
      </c>
      <c r="I224" s="137"/>
      <c r="J224" s="138">
        <f>ROUND(I224*H224,2)</f>
        <v>0</v>
      </c>
      <c r="K224" s="134" t="s">
        <v>1</v>
      </c>
      <c r="L224" s="32"/>
      <c r="M224" s="139" t="s">
        <v>1</v>
      </c>
      <c r="N224" s="140" t="s">
        <v>42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154</v>
      </c>
      <c r="AT224" s="143" t="s">
        <v>125</v>
      </c>
      <c r="AU224" s="143" t="s">
        <v>87</v>
      </c>
      <c r="AY224" s="17" t="s">
        <v>122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7" t="s">
        <v>85</v>
      </c>
      <c r="BK224" s="144">
        <f>ROUND(I224*H224,2)</f>
        <v>0</v>
      </c>
      <c r="BL224" s="17" t="s">
        <v>154</v>
      </c>
      <c r="BM224" s="143" t="s">
        <v>496</v>
      </c>
    </row>
    <row r="225" spans="2:65" s="1" customFormat="1" ht="21.75" customHeight="1">
      <c r="B225" s="32"/>
      <c r="C225" s="132" t="s">
        <v>292</v>
      </c>
      <c r="D225" s="132" t="s">
        <v>125</v>
      </c>
      <c r="E225" s="133" t="s">
        <v>497</v>
      </c>
      <c r="F225" s="134" t="s">
        <v>498</v>
      </c>
      <c r="G225" s="135" t="s">
        <v>152</v>
      </c>
      <c r="H225" s="136">
        <v>11.475</v>
      </c>
      <c r="I225" s="137"/>
      <c r="J225" s="138">
        <f>ROUND(I225*H225,2)</f>
        <v>0</v>
      </c>
      <c r="K225" s="134" t="s">
        <v>1</v>
      </c>
      <c r="L225" s="32"/>
      <c r="M225" s="139" t="s">
        <v>1</v>
      </c>
      <c r="N225" s="140" t="s">
        <v>42</v>
      </c>
      <c r="P225" s="141">
        <f>O225*H225</f>
        <v>0</v>
      </c>
      <c r="Q225" s="141">
        <v>0.37678</v>
      </c>
      <c r="R225" s="141">
        <f>Q225*H225</f>
        <v>4.3235504999999996</v>
      </c>
      <c r="S225" s="141">
        <v>0</v>
      </c>
      <c r="T225" s="142">
        <f>S225*H225</f>
        <v>0</v>
      </c>
      <c r="AR225" s="143" t="s">
        <v>154</v>
      </c>
      <c r="AT225" s="143" t="s">
        <v>125</v>
      </c>
      <c r="AU225" s="143" t="s">
        <v>87</v>
      </c>
      <c r="AY225" s="17" t="s">
        <v>122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85</v>
      </c>
      <c r="BK225" s="144">
        <f>ROUND(I225*H225,2)</f>
        <v>0</v>
      </c>
      <c r="BL225" s="17" t="s">
        <v>154</v>
      </c>
      <c r="BM225" s="143" t="s">
        <v>499</v>
      </c>
    </row>
    <row r="226" spans="2:65" s="12" customFormat="1" ht="11.25">
      <c r="B226" s="150"/>
      <c r="D226" s="151" t="s">
        <v>156</v>
      </c>
      <c r="E226" s="152" t="s">
        <v>1</v>
      </c>
      <c r="F226" s="153" t="s">
        <v>500</v>
      </c>
      <c r="H226" s="154">
        <v>11.475</v>
      </c>
      <c r="I226" s="155"/>
      <c r="L226" s="150"/>
      <c r="M226" s="156"/>
      <c r="T226" s="157"/>
      <c r="AT226" s="152" t="s">
        <v>156</v>
      </c>
      <c r="AU226" s="152" t="s">
        <v>87</v>
      </c>
      <c r="AV226" s="12" t="s">
        <v>87</v>
      </c>
      <c r="AW226" s="12" t="s">
        <v>32</v>
      </c>
      <c r="AX226" s="12" t="s">
        <v>85</v>
      </c>
      <c r="AY226" s="152" t="s">
        <v>122</v>
      </c>
    </row>
    <row r="227" spans="2:65" s="11" customFormat="1" ht="22.9" customHeight="1">
      <c r="B227" s="120"/>
      <c r="D227" s="121" t="s">
        <v>76</v>
      </c>
      <c r="E227" s="130" t="s">
        <v>154</v>
      </c>
      <c r="F227" s="130" t="s">
        <v>501</v>
      </c>
      <c r="I227" s="123"/>
      <c r="J227" s="131">
        <f>BK227</f>
        <v>0</v>
      </c>
      <c r="L227" s="120"/>
      <c r="M227" s="125"/>
      <c r="P227" s="126">
        <f>SUM(P228:P235)</f>
        <v>0</v>
      </c>
      <c r="R227" s="126">
        <f>SUM(R228:R235)</f>
        <v>1.1100000000000001E-3</v>
      </c>
      <c r="T227" s="127">
        <f>SUM(T228:T235)</f>
        <v>0</v>
      </c>
      <c r="AR227" s="121" t="s">
        <v>85</v>
      </c>
      <c r="AT227" s="128" t="s">
        <v>76</v>
      </c>
      <c r="AU227" s="128" t="s">
        <v>85</v>
      </c>
      <c r="AY227" s="121" t="s">
        <v>122</v>
      </c>
      <c r="BK227" s="129">
        <f>SUM(BK228:BK235)</f>
        <v>0</v>
      </c>
    </row>
    <row r="228" spans="2:65" s="1" customFormat="1" ht="16.5" customHeight="1">
      <c r="B228" s="32"/>
      <c r="C228" s="132" t="s">
        <v>296</v>
      </c>
      <c r="D228" s="132" t="s">
        <v>125</v>
      </c>
      <c r="E228" s="133" t="s">
        <v>502</v>
      </c>
      <c r="F228" s="134" t="s">
        <v>503</v>
      </c>
      <c r="G228" s="135" t="s">
        <v>206</v>
      </c>
      <c r="H228" s="136">
        <v>12.86</v>
      </c>
      <c r="I228" s="137"/>
      <c r="J228" s="138">
        <f>ROUND(I228*H228,2)</f>
        <v>0</v>
      </c>
      <c r="K228" s="134" t="s">
        <v>1</v>
      </c>
      <c r="L228" s="32"/>
      <c r="M228" s="139" t="s">
        <v>1</v>
      </c>
      <c r="N228" s="140" t="s">
        <v>42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154</v>
      </c>
      <c r="AT228" s="143" t="s">
        <v>125</v>
      </c>
      <c r="AU228" s="143" t="s">
        <v>87</v>
      </c>
      <c r="AY228" s="17" t="s">
        <v>122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85</v>
      </c>
      <c r="BK228" s="144">
        <f>ROUND(I228*H228,2)</f>
        <v>0</v>
      </c>
      <c r="BL228" s="17" t="s">
        <v>154</v>
      </c>
      <c r="BM228" s="143" t="s">
        <v>504</v>
      </c>
    </row>
    <row r="229" spans="2:65" s="12" customFormat="1" ht="11.25">
      <c r="B229" s="150"/>
      <c r="D229" s="151" t="s">
        <v>156</v>
      </c>
      <c r="E229" s="152" t="s">
        <v>1</v>
      </c>
      <c r="F229" s="153" t="s">
        <v>505</v>
      </c>
      <c r="H229" s="154">
        <v>9.92</v>
      </c>
      <c r="I229" s="155"/>
      <c r="L229" s="150"/>
      <c r="M229" s="156"/>
      <c r="T229" s="157"/>
      <c r="AT229" s="152" t="s">
        <v>156</v>
      </c>
      <c r="AU229" s="152" t="s">
        <v>87</v>
      </c>
      <c r="AV229" s="12" t="s">
        <v>87</v>
      </c>
      <c r="AW229" s="12" t="s">
        <v>32</v>
      </c>
      <c r="AX229" s="12" t="s">
        <v>77</v>
      </c>
      <c r="AY229" s="152" t="s">
        <v>122</v>
      </c>
    </row>
    <row r="230" spans="2:65" s="12" customFormat="1" ht="11.25">
      <c r="B230" s="150"/>
      <c r="D230" s="151" t="s">
        <v>156</v>
      </c>
      <c r="E230" s="152" t="s">
        <v>1</v>
      </c>
      <c r="F230" s="153" t="s">
        <v>383</v>
      </c>
      <c r="H230" s="154">
        <v>2.94</v>
      </c>
      <c r="I230" s="155"/>
      <c r="L230" s="150"/>
      <c r="M230" s="156"/>
      <c r="T230" s="157"/>
      <c r="AT230" s="152" t="s">
        <v>156</v>
      </c>
      <c r="AU230" s="152" t="s">
        <v>87</v>
      </c>
      <c r="AV230" s="12" t="s">
        <v>87</v>
      </c>
      <c r="AW230" s="12" t="s">
        <v>32</v>
      </c>
      <c r="AX230" s="12" t="s">
        <v>77</v>
      </c>
      <c r="AY230" s="152" t="s">
        <v>122</v>
      </c>
    </row>
    <row r="231" spans="2:65" s="13" customFormat="1" ht="11.25">
      <c r="B231" s="158"/>
      <c r="D231" s="151" t="s">
        <v>156</v>
      </c>
      <c r="E231" s="159" t="s">
        <v>1</v>
      </c>
      <c r="F231" s="160" t="s">
        <v>165</v>
      </c>
      <c r="H231" s="161">
        <v>12.86</v>
      </c>
      <c r="I231" s="162"/>
      <c r="L231" s="158"/>
      <c r="M231" s="163"/>
      <c r="T231" s="164"/>
      <c r="AT231" s="159" t="s">
        <v>156</v>
      </c>
      <c r="AU231" s="159" t="s">
        <v>87</v>
      </c>
      <c r="AV231" s="13" t="s">
        <v>154</v>
      </c>
      <c r="AW231" s="13" t="s">
        <v>32</v>
      </c>
      <c r="AX231" s="13" t="s">
        <v>85</v>
      </c>
      <c r="AY231" s="159" t="s">
        <v>122</v>
      </c>
    </row>
    <row r="232" spans="2:65" s="1" customFormat="1" ht="16.5" customHeight="1">
      <c r="B232" s="32"/>
      <c r="C232" s="181" t="s">
        <v>300</v>
      </c>
      <c r="D232" s="181" t="s">
        <v>422</v>
      </c>
      <c r="E232" s="182" t="s">
        <v>506</v>
      </c>
      <c r="F232" s="183" t="s">
        <v>507</v>
      </c>
      <c r="G232" s="184" t="s">
        <v>249</v>
      </c>
      <c r="H232" s="185">
        <v>55.5</v>
      </c>
      <c r="I232" s="186"/>
      <c r="J232" s="187">
        <f>ROUND(I232*H232,2)</f>
        <v>0</v>
      </c>
      <c r="K232" s="183" t="s">
        <v>153</v>
      </c>
      <c r="L232" s="188"/>
      <c r="M232" s="189" t="s">
        <v>1</v>
      </c>
      <c r="N232" s="190" t="s">
        <v>42</v>
      </c>
      <c r="P232" s="141">
        <f>O232*H232</f>
        <v>0</v>
      </c>
      <c r="Q232" s="141">
        <v>2.0000000000000002E-5</v>
      </c>
      <c r="R232" s="141">
        <f>Q232*H232</f>
        <v>1.1100000000000001E-3</v>
      </c>
      <c r="S232" s="141">
        <v>0</v>
      </c>
      <c r="T232" s="142">
        <f>S232*H232</f>
        <v>0</v>
      </c>
      <c r="AR232" s="143" t="s">
        <v>187</v>
      </c>
      <c r="AT232" s="143" t="s">
        <v>422</v>
      </c>
      <c r="AU232" s="143" t="s">
        <v>87</v>
      </c>
      <c r="AY232" s="17" t="s">
        <v>122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85</v>
      </c>
      <c r="BK232" s="144">
        <f>ROUND(I232*H232,2)</f>
        <v>0</v>
      </c>
      <c r="BL232" s="17" t="s">
        <v>154</v>
      </c>
      <c r="BM232" s="143" t="s">
        <v>508</v>
      </c>
    </row>
    <row r="233" spans="2:65" s="12" customFormat="1" ht="11.25">
      <c r="B233" s="150"/>
      <c r="D233" s="151" t="s">
        <v>156</v>
      </c>
      <c r="E233" s="152" t="s">
        <v>1</v>
      </c>
      <c r="F233" s="153" t="s">
        <v>509</v>
      </c>
      <c r="H233" s="154">
        <v>31</v>
      </c>
      <c r="I233" s="155"/>
      <c r="L233" s="150"/>
      <c r="M233" s="156"/>
      <c r="T233" s="157"/>
      <c r="AT233" s="152" t="s">
        <v>156</v>
      </c>
      <c r="AU233" s="152" t="s">
        <v>87</v>
      </c>
      <c r="AV233" s="12" t="s">
        <v>87</v>
      </c>
      <c r="AW233" s="12" t="s">
        <v>32</v>
      </c>
      <c r="AX233" s="12" t="s">
        <v>77</v>
      </c>
      <c r="AY233" s="152" t="s">
        <v>122</v>
      </c>
    </row>
    <row r="234" spans="2:65" s="12" customFormat="1" ht="11.25">
      <c r="B234" s="150"/>
      <c r="D234" s="151" t="s">
        <v>156</v>
      </c>
      <c r="E234" s="152" t="s">
        <v>1</v>
      </c>
      <c r="F234" s="153" t="s">
        <v>510</v>
      </c>
      <c r="H234" s="154">
        <v>24.5</v>
      </c>
      <c r="I234" s="155"/>
      <c r="L234" s="150"/>
      <c r="M234" s="156"/>
      <c r="T234" s="157"/>
      <c r="AT234" s="152" t="s">
        <v>156</v>
      </c>
      <c r="AU234" s="152" t="s">
        <v>87</v>
      </c>
      <c r="AV234" s="12" t="s">
        <v>87</v>
      </c>
      <c r="AW234" s="12" t="s">
        <v>32</v>
      </c>
      <c r="AX234" s="12" t="s">
        <v>77</v>
      </c>
      <c r="AY234" s="152" t="s">
        <v>122</v>
      </c>
    </row>
    <row r="235" spans="2:65" s="13" customFormat="1" ht="11.25">
      <c r="B235" s="158"/>
      <c r="D235" s="151" t="s">
        <v>156</v>
      </c>
      <c r="E235" s="159" t="s">
        <v>1</v>
      </c>
      <c r="F235" s="160" t="s">
        <v>165</v>
      </c>
      <c r="H235" s="161">
        <v>55.5</v>
      </c>
      <c r="I235" s="162"/>
      <c r="L235" s="158"/>
      <c r="M235" s="163"/>
      <c r="T235" s="164"/>
      <c r="AT235" s="159" t="s">
        <v>156</v>
      </c>
      <c r="AU235" s="159" t="s">
        <v>87</v>
      </c>
      <c r="AV235" s="13" t="s">
        <v>154</v>
      </c>
      <c r="AW235" s="13" t="s">
        <v>32</v>
      </c>
      <c r="AX235" s="13" t="s">
        <v>85</v>
      </c>
      <c r="AY235" s="159" t="s">
        <v>122</v>
      </c>
    </row>
    <row r="236" spans="2:65" s="11" customFormat="1" ht="22.9" customHeight="1">
      <c r="B236" s="120"/>
      <c r="D236" s="121" t="s">
        <v>76</v>
      </c>
      <c r="E236" s="130" t="s">
        <v>121</v>
      </c>
      <c r="F236" s="130" t="s">
        <v>511</v>
      </c>
      <c r="I236" s="123"/>
      <c r="J236" s="131">
        <f>BK236</f>
        <v>0</v>
      </c>
      <c r="L236" s="120"/>
      <c r="M236" s="125"/>
      <c r="P236" s="126">
        <f>SUM(P237:P243)</f>
        <v>0</v>
      </c>
      <c r="R236" s="126">
        <f>SUM(R237:R243)</f>
        <v>29.093399999999999</v>
      </c>
      <c r="T236" s="127">
        <f>SUM(T237:T243)</f>
        <v>0</v>
      </c>
      <c r="AR236" s="121" t="s">
        <v>85</v>
      </c>
      <c r="AT236" s="128" t="s">
        <v>76</v>
      </c>
      <c r="AU236" s="128" t="s">
        <v>85</v>
      </c>
      <c r="AY236" s="121" t="s">
        <v>122</v>
      </c>
      <c r="BK236" s="129">
        <f>SUM(BK237:BK243)</f>
        <v>0</v>
      </c>
    </row>
    <row r="237" spans="2:65" s="1" customFormat="1" ht="16.5" customHeight="1">
      <c r="B237" s="32"/>
      <c r="C237" s="132" t="s">
        <v>304</v>
      </c>
      <c r="D237" s="132" t="s">
        <v>125</v>
      </c>
      <c r="E237" s="133" t="s">
        <v>512</v>
      </c>
      <c r="F237" s="134" t="s">
        <v>513</v>
      </c>
      <c r="G237" s="135" t="s">
        <v>152</v>
      </c>
      <c r="H237" s="136">
        <v>315</v>
      </c>
      <c r="I237" s="137"/>
      <c r="J237" s="138">
        <f>ROUND(I237*H237,2)</f>
        <v>0</v>
      </c>
      <c r="K237" s="134" t="s">
        <v>1</v>
      </c>
      <c r="L237" s="32"/>
      <c r="M237" s="139" t="s">
        <v>1</v>
      </c>
      <c r="N237" s="140" t="s">
        <v>42</v>
      </c>
      <c r="P237" s="141">
        <f>O237*H237</f>
        <v>0</v>
      </c>
      <c r="Q237" s="141">
        <v>9.1999999999999998E-2</v>
      </c>
      <c r="R237" s="141">
        <f>Q237*H237</f>
        <v>28.98</v>
      </c>
      <c r="S237" s="141">
        <v>0</v>
      </c>
      <c r="T237" s="142">
        <f>S237*H237</f>
        <v>0</v>
      </c>
      <c r="AR237" s="143" t="s">
        <v>154</v>
      </c>
      <c r="AT237" s="143" t="s">
        <v>125</v>
      </c>
      <c r="AU237" s="143" t="s">
        <v>87</v>
      </c>
      <c r="AY237" s="17" t="s">
        <v>122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85</v>
      </c>
      <c r="BK237" s="144">
        <f>ROUND(I237*H237,2)</f>
        <v>0</v>
      </c>
      <c r="BL237" s="17" t="s">
        <v>154</v>
      </c>
      <c r="BM237" s="143" t="s">
        <v>514</v>
      </c>
    </row>
    <row r="238" spans="2:65" s="1" customFormat="1" ht="16.5" customHeight="1">
      <c r="B238" s="32"/>
      <c r="C238" s="132" t="s">
        <v>308</v>
      </c>
      <c r="D238" s="132" t="s">
        <v>125</v>
      </c>
      <c r="E238" s="133" t="s">
        <v>515</v>
      </c>
      <c r="F238" s="134" t="s">
        <v>516</v>
      </c>
      <c r="G238" s="135" t="s">
        <v>152</v>
      </c>
      <c r="H238" s="136">
        <v>315</v>
      </c>
      <c r="I238" s="137"/>
      <c r="J238" s="138">
        <f>ROUND(I238*H238,2)</f>
        <v>0</v>
      </c>
      <c r="K238" s="134" t="s">
        <v>1</v>
      </c>
      <c r="L238" s="32"/>
      <c r="M238" s="139" t="s">
        <v>1</v>
      </c>
      <c r="N238" s="140" t="s">
        <v>42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154</v>
      </c>
      <c r="AT238" s="143" t="s">
        <v>125</v>
      </c>
      <c r="AU238" s="143" t="s">
        <v>87</v>
      </c>
      <c r="AY238" s="17" t="s">
        <v>122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85</v>
      </c>
      <c r="BK238" s="144">
        <f>ROUND(I238*H238,2)</f>
        <v>0</v>
      </c>
      <c r="BL238" s="17" t="s">
        <v>154</v>
      </c>
      <c r="BM238" s="143" t="s">
        <v>517</v>
      </c>
    </row>
    <row r="239" spans="2:65" s="1" customFormat="1" ht="16.5" customHeight="1">
      <c r="B239" s="32"/>
      <c r="C239" s="181" t="s">
        <v>312</v>
      </c>
      <c r="D239" s="181" t="s">
        <v>422</v>
      </c>
      <c r="E239" s="182" t="s">
        <v>423</v>
      </c>
      <c r="F239" s="183" t="s">
        <v>424</v>
      </c>
      <c r="G239" s="184" t="s">
        <v>152</v>
      </c>
      <c r="H239" s="185">
        <v>378</v>
      </c>
      <c r="I239" s="186"/>
      <c r="J239" s="187">
        <f>ROUND(I239*H239,2)</f>
        <v>0</v>
      </c>
      <c r="K239" s="183" t="s">
        <v>153</v>
      </c>
      <c r="L239" s="188"/>
      <c r="M239" s="189" t="s">
        <v>1</v>
      </c>
      <c r="N239" s="190" t="s">
        <v>42</v>
      </c>
      <c r="P239" s="141">
        <f>O239*H239</f>
        <v>0</v>
      </c>
      <c r="Q239" s="141">
        <v>2.9999999999999997E-4</v>
      </c>
      <c r="R239" s="141">
        <f>Q239*H239</f>
        <v>0.11339999999999999</v>
      </c>
      <c r="S239" s="141">
        <v>0</v>
      </c>
      <c r="T239" s="142">
        <f>S239*H239</f>
        <v>0</v>
      </c>
      <c r="AR239" s="143" t="s">
        <v>187</v>
      </c>
      <c r="AT239" s="143" t="s">
        <v>422</v>
      </c>
      <c r="AU239" s="143" t="s">
        <v>87</v>
      </c>
      <c r="AY239" s="17" t="s">
        <v>122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85</v>
      </c>
      <c r="BK239" s="144">
        <f>ROUND(I239*H239,2)</f>
        <v>0</v>
      </c>
      <c r="BL239" s="17" t="s">
        <v>154</v>
      </c>
      <c r="BM239" s="143" t="s">
        <v>518</v>
      </c>
    </row>
    <row r="240" spans="2:65" s="12" customFormat="1" ht="11.25">
      <c r="B240" s="150"/>
      <c r="D240" s="151" t="s">
        <v>156</v>
      </c>
      <c r="F240" s="153" t="s">
        <v>519</v>
      </c>
      <c r="H240" s="154">
        <v>378</v>
      </c>
      <c r="I240" s="155"/>
      <c r="L240" s="150"/>
      <c r="M240" s="156"/>
      <c r="T240" s="157"/>
      <c r="AT240" s="152" t="s">
        <v>156</v>
      </c>
      <c r="AU240" s="152" t="s">
        <v>87</v>
      </c>
      <c r="AV240" s="12" t="s">
        <v>87</v>
      </c>
      <c r="AW240" s="12" t="s">
        <v>4</v>
      </c>
      <c r="AX240" s="12" t="s">
        <v>85</v>
      </c>
      <c r="AY240" s="152" t="s">
        <v>122</v>
      </c>
    </row>
    <row r="241" spans="2:65" s="1" customFormat="1" ht="16.5" customHeight="1">
      <c r="B241" s="32"/>
      <c r="C241" s="132" t="s">
        <v>316</v>
      </c>
      <c r="D241" s="132" t="s">
        <v>125</v>
      </c>
      <c r="E241" s="133" t="s">
        <v>520</v>
      </c>
      <c r="F241" s="134" t="s">
        <v>521</v>
      </c>
      <c r="G241" s="135" t="s">
        <v>152</v>
      </c>
      <c r="H241" s="136">
        <v>315</v>
      </c>
      <c r="I241" s="137"/>
      <c r="J241" s="138">
        <f>ROUND(I241*H241,2)</f>
        <v>0</v>
      </c>
      <c r="K241" s="134" t="s">
        <v>153</v>
      </c>
      <c r="L241" s="32"/>
      <c r="M241" s="139" t="s">
        <v>1</v>
      </c>
      <c r="N241" s="140" t="s">
        <v>42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154</v>
      </c>
      <c r="AT241" s="143" t="s">
        <v>125</v>
      </c>
      <c r="AU241" s="143" t="s">
        <v>87</v>
      </c>
      <c r="AY241" s="17" t="s">
        <v>122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85</v>
      </c>
      <c r="BK241" s="144">
        <f>ROUND(I241*H241,2)</f>
        <v>0</v>
      </c>
      <c r="BL241" s="17" t="s">
        <v>154</v>
      </c>
      <c r="BM241" s="143" t="s">
        <v>522</v>
      </c>
    </row>
    <row r="242" spans="2:65" s="1" customFormat="1" ht="16.5" customHeight="1">
      <c r="B242" s="32"/>
      <c r="C242" s="132" t="s">
        <v>320</v>
      </c>
      <c r="D242" s="132" t="s">
        <v>125</v>
      </c>
      <c r="E242" s="133" t="s">
        <v>523</v>
      </c>
      <c r="F242" s="134" t="s">
        <v>524</v>
      </c>
      <c r="G242" s="135" t="s">
        <v>152</v>
      </c>
      <c r="H242" s="136">
        <v>315</v>
      </c>
      <c r="I242" s="137"/>
      <c r="J242" s="138">
        <f>ROUND(I242*H242,2)</f>
        <v>0</v>
      </c>
      <c r="K242" s="134" t="s">
        <v>1</v>
      </c>
      <c r="L242" s="32"/>
      <c r="M242" s="139" t="s">
        <v>1</v>
      </c>
      <c r="N242" s="140" t="s">
        <v>42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154</v>
      </c>
      <c r="AT242" s="143" t="s">
        <v>125</v>
      </c>
      <c r="AU242" s="143" t="s">
        <v>87</v>
      </c>
      <c r="AY242" s="17" t="s">
        <v>122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85</v>
      </c>
      <c r="BK242" s="144">
        <f>ROUND(I242*H242,2)</f>
        <v>0</v>
      </c>
      <c r="BL242" s="17" t="s">
        <v>154</v>
      </c>
      <c r="BM242" s="143" t="s">
        <v>525</v>
      </c>
    </row>
    <row r="243" spans="2:65" s="1" customFormat="1" ht="16.5" customHeight="1">
      <c r="B243" s="32"/>
      <c r="C243" s="132" t="s">
        <v>324</v>
      </c>
      <c r="D243" s="132" t="s">
        <v>125</v>
      </c>
      <c r="E243" s="133" t="s">
        <v>526</v>
      </c>
      <c r="F243" s="134" t="s">
        <v>527</v>
      </c>
      <c r="G243" s="135" t="s">
        <v>152</v>
      </c>
      <c r="H243" s="136">
        <v>2</v>
      </c>
      <c r="I243" s="137"/>
      <c r="J243" s="138">
        <f>ROUND(I243*H243,2)</f>
        <v>0</v>
      </c>
      <c r="K243" s="134" t="s">
        <v>1</v>
      </c>
      <c r="L243" s="32"/>
      <c r="M243" s="139" t="s">
        <v>1</v>
      </c>
      <c r="N243" s="140" t="s">
        <v>42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154</v>
      </c>
      <c r="AT243" s="143" t="s">
        <v>125</v>
      </c>
      <c r="AU243" s="143" t="s">
        <v>87</v>
      </c>
      <c r="AY243" s="17" t="s">
        <v>122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85</v>
      </c>
      <c r="BK243" s="144">
        <f>ROUND(I243*H243,2)</f>
        <v>0</v>
      </c>
      <c r="BL243" s="17" t="s">
        <v>154</v>
      </c>
      <c r="BM243" s="143" t="s">
        <v>528</v>
      </c>
    </row>
    <row r="244" spans="2:65" s="11" customFormat="1" ht="22.9" customHeight="1">
      <c r="B244" s="120"/>
      <c r="D244" s="121" t="s">
        <v>76</v>
      </c>
      <c r="E244" s="130" t="s">
        <v>178</v>
      </c>
      <c r="F244" s="130" t="s">
        <v>529</v>
      </c>
      <c r="I244" s="123"/>
      <c r="J244" s="131">
        <f>BK244</f>
        <v>0</v>
      </c>
      <c r="L244" s="120"/>
      <c r="M244" s="125"/>
      <c r="P244" s="126">
        <f>SUM(P245:P246)</f>
        <v>0</v>
      </c>
      <c r="R244" s="126">
        <f>SUM(R245:R246)</f>
        <v>0.1169</v>
      </c>
      <c r="T244" s="127">
        <f>SUM(T245:T246)</f>
        <v>0</v>
      </c>
      <c r="AR244" s="121" t="s">
        <v>85</v>
      </c>
      <c r="AT244" s="128" t="s">
        <v>76</v>
      </c>
      <c r="AU244" s="128" t="s">
        <v>85</v>
      </c>
      <c r="AY244" s="121" t="s">
        <v>122</v>
      </c>
      <c r="BK244" s="129">
        <f>SUM(BK245:BK246)</f>
        <v>0</v>
      </c>
    </row>
    <row r="245" spans="2:65" s="1" customFormat="1" ht="16.5" customHeight="1">
      <c r="B245" s="32"/>
      <c r="C245" s="132" t="s">
        <v>328</v>
      </c>
      <c r="D245" s="132" t="s">
        <v>125</v>
      </c>
      <c r="E245" s="133" t="s">
        <v>530</v>
      </c>
      <c r="F245" s="134" t="s">
        <v>531</v>
      </c>
      <c r="G245" s="135" t="s">
        <v>152</v>
      </c>
      <c r="H245" s="136">
        <v>7</v>
      </c>
      <c r="I245" s="137"/>
      <c r="J245" s="138">
        <f>ROUND(I245*H245,2)</f>
        <v>0</v>
      </c>
      <c r="K245" s="134" t="s">
        <v>1</v>
      </c>
      <c r="L245" s="32"/>
      <c r="M245" s="139" t="s">
        <v>1</v>
      </c>
      <c r="N245" s="140" t="s">
        <v>42</v>
      </c>
      <c r="P245" s="141">
        <f>O245*H245</f>
        <v>0</v>
      </c>
      <c r="Q245" s="141">
        <v>1.67E-2</v>
      </c>
      <c r="R245" s="141">
        <f>Q245*H245</f>
        <v>0.1169</v>
      </c>
      <c r="S245" s="141">
        <v>0</v>
      </c>
      <c r="T245" s="142">
        <f>S245*H245</f>
        <v>0</v>
      </c>
      <c r="AR245" s="143" t="s">
        <v>154</v>
      </c>
      <c r="AT245" s="143" t="s">
        <v>125</v>
      </c>
      <c r="AU245" s="143" t="s">
        <v>87</v>
      </c>
      <c r="AY245" s="17" t="s">
        <v>122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85</v>
      </c>
      <c r="BK245" s="144">
        <f>ROUND(I245*H245,2)</f>
        <v>0</v>
      </c>
      <c r="BL245" s="17" t="s">
        <v>154</v>
      </c>
      <c r="BM245" s="143" t="s">
        <v>532</v>
      </c>
    </row>
    <row r="246" spans="2:65" s="12" customFormat="1" ht="11.25">
      <c r="B246" s="150"/>
      <c r="D246" s="151" t="s">
        <v>156</v>
      </c>
      <c r="E246" s="152" t="s">
        <v>1</v>
      </c>
      <c r="F246" s="153" t="s">
        <v>533</v>
      </c>
      <c r="H246" s="154">
        <v>7</v>
      </c>
      <c r="I246" s="155"/>
      <c r="L246" s="150"/>
      <c r="M246" s="156"/>
      <c r="T246" s="157"/>
      <c r="AT246" s="152" t="s">
        <v>156</v>
      </c>
      <c r="AU246" s="152" t="s">
        <v>87</v>
      </c>
      <c r="AV246" s="12" t="s">
        <v>87</v>
      </c>
      <c r="AW246" s="12" t="s">
        <v>32</v>
      </c>
      <c r="AX246" s="12" t="s">
        <v>85</v>
      </c>
      <c r="AY246" s="152" t="s">
        <v>122</v>
      </c>
    </row>
    <row r="247" spans="2:65" s="11" customFormat="1" ht="22.9" customHeight="1">
      <c r="B247" s="120"/>
      <c r="D247" s="121" t="s">
        <v>76</v>
      </c>
      <c r="E247" s="130" t="s">
        <v>534</v>
      </c>
      <c r="F247" s="130" t="s">
        <v>535</v>
      </c>
      <c r="I247" s="123"/>
      <c r="J247" s="131">
        <f>BK247</f>
        <v>0</v>
      </c>
      <c r="L247" s="120"/>
      <c r="M247" s="125"/>
      <c r="P247" s="126">
        <f>SUM(P248:P258)</f>
        <v>0</v>
      </c>
      <c r="R247" s="126">
        <f>SUM(R248:R258)</f>
        <v>3.9375787</v>
      </c>
      <c r="T247" s="127">
        <f>SUM(T248:T258)</f>
        <v>0</v>
      </c>
      <c r="AR247" s="121" t="s">
        <v>85</v>
      </c>
      <c r="AT247" s="128" t="s">
        <v>76</v>
      </c>
      <c r="AU247" s="128" t="s">
        <v>85</v>
      </c>
      <c r="AY247" s="121" t="s">
        <v>122</v>
      </c>
      <c r="BK247" s="129">
        <f>SUM(BK248:BK258)</f>
        <v>0</v>
      </c>
    </row>
    <row r="248" spans="2:65" s="1" customFormat="1" ht="16.5" customHeight="1">
      <c r="B248" s="32"/>
      <c r="C248" s="132" t="s">
        <v>334</v>
      </c>
      <c r="D248" s="132" t="s">
        <v>125</v>
      </c>
      <c r="E248" s="133" t="s">
        <v>536</v>
      </c>
      <c r="F248" s="134" t="s">
        <v>537</v>
      </c>
      <c r="G248" s="135" t="s">
        <v>249</v>
      </c>
      <c r="H248" s="136">
        <v>31</v>
      </c>
      <c r="I248" s="137"/>
      <c r="J248" s="138">
        <f>ROUND(I248*H248,2)</f>
        <v>0</v>
      </c>
      <c r="K248" s="134" t="s">
        <v>153</v>
      </c>
      <c r="L248" s="32"/>
      <c r="M248" s="139" t="s">
        <v>1</v>
      </c>
      <c r="N248" s="140" t="s">
        <v>42</v>
      </c>
      <c r="P248" s="141">
        <f>O248*H248</f>
        <v>0</v>
      </c>
      <c r="Q248" s="141">
        <v>1.0000000000000001E-5</v>
      </c>
      <c r="R248" s="141">
        <f>Q248*H248</f>
        <v>3.1E-4</v>
      </c>
      <c r="S248" s="141">
        <v>0</v>
      </c>
      <c r="T248" s="142">
        <f>S248*H248</f>
        <v>0</v>
      </c>
      <c r="AR248" s="143" t="s">
        <v>154</v>
      </c>
      <c r="AT248" s="143" t="s">
        <v>125</v>
      </c>
      <c r="AU248" s="143" t="s">
        <v>87</v>
      </c>
      <c r="AY248" s="17" t="s">
        <v>122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85</v>
      </c>
      <c r="BK248" s="144">
        <f>ROUND(I248*H248,2)</f>
        <v>0</v>
      </c>
      <c r="BL248" s="17" t="s">
        <v>154</v>
      </c>
      <c r="BM248" s="143" t="s">
        <v>538</v>
      </c>
    </row>
    <row r="249" spans="2:65" s="1" customFormat="1" ht="16.5" customHeight="1">
      <c r="B249" s="32"/>
      <c r="C249" s="181" t="s">
        <v>338</v>
      </c>
      <c r="D249" s="181" t="s">
        <v>422</v>
      </c>
      <c r="E249" s="182" t="s">
        <v>539</v>
      </c>
      <c r="F249" s="183" t="s">
        <v>540</v>
      </c>
      <c r="G249" s="184" t="s">
        <v>249</v>
      </c>
      <c r="H249" s="185">
        <v>31.93</v>
      </c>
      <c r="I249" s="186"/>
      <c r="J249" s="187">
        <f>ROUND(I249*H249,2)</f>
        <v>0</v>
      </c>
      <c r="K249" s="183" t="s">
        <v>153</v>
      </c>
      <c r="L249" s="188"/>
      <c r="M249" s="189" t="s">
        <v>1</v>
      </c>
      <c r="N249" s="190" t="s">
        <v>42</v>
      </c>
      <c r="P249" s="141">
        <f>O249*H249</f>
        <v>0</v>
      </c>
      <c r="Q249" s="141">
        <v>2.5899999999999999E-3</v>
      </c>
      <c r="R249" s="141">
        <f>Q249*H249</f>
        <v>8.26987E-2</v>
      </c>
      <c r="S249" s="141">
        <v>0</v>
      </c>
      <c r="T249" s="142">
        <f>S249*H249</f>
        <v>0</v>
      </c>
      <c r="AR249" s="143" t="s">
        <v>187</v>
      </c>
      <c r="AT249" s="143" t="s">
        <v>422</v>
      </c>
      <c r="AU249" s="143" t="s">
        <v>87</v>
      </c>
      <c r="AY249" s="17" t="s">
        <v>122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85</v>
      </c>
      <c r="BK249" s="144">
        <f>ROUND(I249*H249,2)</f>
        <v>0</v>
      </c>
      <c r="BL249" s="17" t="s">
        <v>154</v>
      </c>
      <c r="BM249" s="143" t="s">
        <v>541</v>
      </c>
    </row>
    <row r="250" spans="2:65" s="12" customFormat="1" ht="11.25">
      <c r="B250" s="150"/>
      <c r="D250" s="151" t="s">
        <v>156</v>
      </c>
      <c r="F250" s="153" t="s">
        <v>542</v>
      </c>
      <c r="H250" s="154">
        <v>31.93</v>
      </c>
      <c r="I250" s="155"/>
      <c r="L250" s="150"/>
      <c r="M250" s="156"/>
      <c r="T250" s="157"/>
      <c r="AT250" s="152" t="s">
        <v>156</v>
      </c>
      <c r="AU250" s="152" t="s">
        <v>87</v>
      </c>
      <c r="AV250" s="12" t="s">
        <v>87</v>
      </c>
      <c r="AW250" s="12" t="s">
        <v>4</v>
      </c>
      <c r="AX250" s="12" t="s">
        <v>85</v>
      </c>
      <c r="AY250" s="152" t="s">
        <v>122</v>
      </c>
    </row>
    <row r="251" spans="2:65" s="1" customFormat="1" ht="16.5" customHeight="1">
      <c r="B251" s="32"/>
      <c r="C251" s="132" t="s">
        <v>343</v>
      </c>
      <c r="D251" s="132" t="s">
        <v>125</v>
      </c>
      <c r="E251" s="133" t="s">
        <v>543</v>
      </c>
      <c r="F251" s="134" t="s">
        <v>544</v>
      </c>
      <c r="G251" s="135" t="s">
        <v>258</v>
      </c>
      <c r="H251" s="136">
        <v>1</v>
      </c>
      <c r="I251" s="137"/>
      <c r="J251" s="138">
        <f t="shared" ref="J251:J258" si="0">ROUND(I251*H251,2)</f>
        <v>0</v>
      </c>
      <c r="K251" s="134" t="s">
        <v>153</v>
      </c>
      <c r="L251" s="32"/>
      <c r="M251" s="139" t="s">
        <v>1</v>
      </c>
      <c r="N251" s="140" t="s">
        <v>42</v>
      </c>
      <c r="P251" s="141">
        <f t="shared" ref="P251:P258" si="1">O251*H251</f>
        <v>0</v>
      </c>
      <c r="Q251" s="141">
        <v>1.12181</v>
      </c>
      <c r="R251" s="141">
        <f t="shared" ref="R251:R258" si="2">Q251*H251</f>
        <v>1.12181</v>
      </c>
      <c r="S251" s="141">
        <v>0</v>
      </c>
      <c r="T251" s="142">
        <f t="shared" ref="T251:T258" si="3">S251*H251</f>
        <v>0</v>
      </c>
      <c r="AR251" s="143" t="s">
        <v>154</v>
      </c>
      <c r="AT251" s="143" t="s">
        <v>125</v>
      </c>
      <c r="AU251" s="143" t="s">
        <v>87</v>
      </c>
      <c r="AY251" s="17" t="s">
        <v>122</v>
      </c>
      <c r="BE251" s="144">
        <f t="shared" ref="BE251:BE258" si="4">IF(N251="základní",J251,0)</f>
        <v>0</v>
      </c>
      <c r="BF251" s="144">
        <f t="shared" ref="BF251:BF258" si="5">IF(N251="snížená",J251,0)</f>
        <v>0</v>
      </c>
      <c r="BG251" s="144">
        <f t="shared" ref="BG251:BG258" si="6">IF(N251="zákl. přenesená",J251,0)</f>
        <v>0</v>
      </c>
      <c r="BH251" s="144">
        <f t="shared" ref="BH251:BH258" si="7">IF(N251="sníž. přenesená",J251,0)</f>
        <v>0</v>
      </c>
      <c r="BI251" s="144">
        <f t="shared" ref="BI251:BI258" si="8">IF(N251="nulová",J251,0)</f>
        <v>0</v>
      </c>
      <c r="BJ251" s="17" t="s">
        <v>85</v>
      </c>
      <c r="BK251" s="144">
        <f t="shared" ref="BK251:BK258" si="9">ROUND(I251*H251,2)</f>
        <v>0</v>
      </c>
      <c r="BL251" s="17" t="s">
        <v>154</v>
      </c>
      <c r="BM251" s="143" t="s">
        <v>545</v>
      </c>
    </row>
    <row r="252" spans="2:65" s="1" customFormat="1" ht="24.2" customHeight="1">
      <c r="B252" s="32"/>
      <c r="C252" s="181" t="s">
        <v>348</v>
      </c>
      <c r="D252" s="181" t="s">
        <v>422</v>
      </c>
      <c r="E252" s="182" t="s">
        <v>546</v>
      </c>
      <c r="F252" s="183" t="s">
        <v>547</v>
      </c>
      <c r="G252" s="184" t="s">
        <v>258</v>
      </c>
      <c r="H252" s="185">
        <v>1</v>
      </c>
      <c r="I252" s="186"/>
      <c r="J252" s="187">
        <f t="shared" si="0"/>
        <v>0</v>
      </c>
      <c r="K252" s="183" t="s">
        <v>153</v>
      </c>
      <c r="L252" s="188"/>
      <c r="M252" s="189" t="s">
        <v>1</v>
      </c>
      <c r="N252" s="190" t="s">
        <v>42</v>
      </c>
      <c r="P252" s="141">
        <f t="shared" si="1"/>
        <v>0</v>
      </c>
      <c r="Q252" s="141">
        <v>3.2000000000000001E-2</v>
      </c>
      <c r="R252" s="141">
        <f t="shared" si="2"/>
        <v>3.2000000000000001E-2</v>
      </c>
      <c r="S252" s="141">
        <v>0</v>
      </c>
      <c r="T252" s="142">
        <f t="shared" si="3"/>
        <v>0</v>
      </c>
      <c r="AR252" s="143" t="s">
        <v>187</v>
      </c>
      <c r="AT252" s="143" t="s">
        <v>422</v>
      </c>
      <c r="AU252" s="143" t="s">
        <v>87</v>
      </c>
      <c r="AY252" s="17" t="s">
        <v>122</v>
      </c>
      <c r="BE252" s="144">
        <f t="shared" si="4"/>
        <v>0</v>
      </c>
      <c r="BF252" s="144">
        <f t="shared" si="5"/>
        <v>0</v>
      </c>
      <c r="BG252" s="144">
        <f t="shared" si="6"/>
        <v>0</v>
      </c>
      <c r="BH252" s="144">
        <f t="shared" si="7"/>
        <v>0</v>
      </c>
      <c r="BI252" s="144">
        <f t="shared" si="8"/>
        <v>0</v>
      </c>
      <c r="BJ252" s="17" t="s">
        <v>85</v>
      </c>
      <c r="BK252" s="144">
        <f t="shared" si="9"/>
        <v>0</v>
      </c>
      <c r="BL252" s="17" t="s">
        <v>154</v>
      </c>
      <c r="BM252" s="143" t="s">
        <v>548</v>
      </c>
    </row>
    <row r="253" spans="2:65" s="1" customFormat="1" ht="16.5" customHeight="1">
      <c r="B253" s="32"/>
      <c r="C253" s="181" t="s">
        <v>352</v>
      </c>
      <c r="D253" s="181" t="s">
        <v>422</v>
      </c>
      <c r="E253" s="182" t="s">
        <v>549</v>
      </c>
      <c r="F253" s="183" t="s">
        <v>550</v>
      </c>
      <c r="G253" s="184" t="s">
        <v>258</v>
      </c>
      <c r="H253" s="185">
        <v>1</v>
      </c>
      <c r="I253" s="186"/>
      <c r="J253" s="187">
        <f t="shared" si="0"/>
        <v>0</v>
      </c>
      <c r="K253" s="183" t="s">
        <v>153</v>
      </c>
      <c r="L253" s="188"/>
      <c r="M253" s="189" t="s">
        <v>1</v>
      </c>
      <c r="N253" s="190" t="s">
        <v>42</v>
      </c>
      <c r="P253" s="141">
        <f t="shared" si="1"/>
        <v>0</v>
      </c>
      <c r="Q253" s="141">
        <v>7.6000000000000004E-4</v>
      </c>
      <c r="R253" s="141">
        <f t="shared" si="2"/>
        <v>7.6000000000000004E-4</v>
      </c>
      <c r="S253" s="141">
        <v>0</v>
      </c>
      <c r="T253" s="142">
        <f t="shared" si="3"/>
        <v>0</v>
      </c>
      <c r="AR253" s="143" t="s">
        <v>187</v>
      </c>
      <c r="AT253" s="143" t="s">
        <v>422</v>
      </c>
      <c r="AU253" s="143" t="s">
        <v>87</v>
      </c>
      <c r="AY253" s="17" t="s">
        <v>122</v>
      </c>
      <c r="BE253" s="144">
        <f t="shared" si="4"/>
        <v>0</v>
      </c>
      <c r="BF253" s="144">
        <f t="shared" si="5"/>
        <v>0</v>
      </c>
      <c r="BG253" s="144">
        <f t="shared" si="6"/>
        <v>0</v>
      </c>
      <c r="BH253" s="144">
        <f t="shared" si="7"/>
        <v>0</v>
      </c>
      <c r="BI253" s="144">
        <f t="shared" si="8"/>
        <v>0</v>
      </c>
      <c r="BJ253" s="17" t="s">
        <v>85</v>
      </c>
      <c r="BK253" s="144">
        <f t="shared" si="9"/>
        <v>0</v>
      </c>
      <c r="BL253" s="17" t="s">
        <v>154</v>
      </c>
      <c r="BM253" s="143" t="s">
        <v>551</v>
      </c>
    </row>
    <row r="254" spans="2:65" s="1" customFormat="1" ht="16.5" customHeight="1">
      <c r="B254" s="32"/>
      <c r="C254" s="132" t="s">
        <v>356</v>
      </c>
      <c r="D254" s="132" t="s">
        <v>125</v>
      </c>
      <c r="E254" s="133" t="s">
        <v>552</v>
      </c>
      <c r="F254" s="134" t="s">
        <v>553</v>
      </c>
      <c r="G254" s="135" t="s">
        <v>258</v>
      </c>
      <c r="H254" s="136">
        <v>1</v>
      </c>
      <c r="I254" s="137"/>
      <c r="J254" s="138">
        <f t="shared" si="0"/>
        <v>0</v>
      </c>
      <c r="K254" s="134" t="s">
        <v>1</v>
      </c>
      <c r="L254" s="32"/>
      <c r="M254" s="139" t="s">
        <v>1</v>
      </c>
      <c r="N254" s="140" t="s">
        <v>42</v>
      </c>
      <c r="P254" s="141">
        <f t="shared" si="1"/>
        <v>0</v>
      </c>
      <c r="Q254" s="141">
        <v>0.1</v>
      </c>
      <c r="R254" s="141">
        <f t="shared" si="2"/>
        <v>0.1</v>
      </c>
      <c r="S254" s="141">
        <v>0</v>
      </c>
      <c r="T254" s="142">
        <f t="shared" si="3"/>
        <v>0</v>
      </c>
      <c r="AR254" s="143" t="s">
        <v>154</v>
      </c>
      <c r="AT254" s="143" t="s">
        <v>125</v>
      </c>
      <c r="AU254" s="143" t="s">
        <v>87</v>
      </c>
      <c r="AY254" s="17" t="s">
        <v>122</v>
      </c>
      <c r="BE254" s="144">
        <f t="shared" si="4"/>
        <v>0</v>
      </c>
      <c r="BF254" s="144">
        <f t="shared" si="5"/>
        <v>0</v>
      </c>
      <c r="BG254" s="144">
        <f t="shared" si="6"/>
        <v>0</v>
      </c>
      <c r="BH254" s="144">
        <f t="shared" si="7"/>
        <v>0</v>
      </c>
      <c r="BI254" s="144">
        <f t="shared" si="8"/>
        <v>0</v>
      </c>
      <c r="BJ254" s="17" t="s">
        <v>85</v>
      </c>
      <c r="BK254" s="144">
        <f t="shared" si="9"/>
        <v>0</v>
      </c>
      <c r="BL254" s="17" t="s">
        <v>154</v>
      </c>
      <c r="BM254" s="143" t="s">
        <v>554</v>
      </c>
    </row>
    <row r="255" spans="2:65" s="1" customFormat="1" ht="16.5" customHeight="1">
      <c r="B255" s="32"/>
      <c r="C255" s="132" t="s">
        <v>555</v>
      </c>
      <c r="D255" s="132" t="s">
        <v>125</v>
      </c>
      <c r="E255" s="133" t="s">
        <v>556</v>
      </c>
      <c r="F255" s="134" t="s">
        <v>557</v>
      </c>
      <c r="G255" s="135" t="s">
        <v>249</v>
      </c>
      <c r="H255" s="136">
        <v>16</v>
      </c>
      <c r="I255" s="137"/>
      <c r="J255" s="138">
        <f t="shared" si="0"/>
        <v>0</v>
      </c>
      <c r="K255" s="134" t="s">
        <v>1</v>
      </c>
      <c r="L255" s="32"/>
      <c r="M255" s="139" t="s">
        <v>1</v>
      </c>
      <c r="N255" s="140" t="s">
        <v>42</v>
      </c>
      <c r="P255" s="141">
        <f t="shared" si="1"/>
        <v>0</v>
      </c>
      <c r="Q255" s="141">
        <v>0.11</v>
      </c>
      <c r="R255" s="141">
        <f t="shared" si="2"/>
        <v>1.76</v>
      </c>
      <c r="S255" s="141">
        <v>0</v>
      </c>
      <c r="T255" s="142">
        <f t="shared" si="3"/>
        <v>0</v>
      </c>
      <c r="AR255" s="143" t="s">
        <v>154</v>
      </c>
      <c r="AT255" s="143" t="s">
        <v>125</v>
      </c>
      <c r="AU255" s="143" t="s">
        <v>87</v>
      </c>
      <c r="AY255" s="17" t="s">
        <v>122</v>
      </c>
      <c r="BE255" s="144">
        <f t="shared" si="4"/>
        <v>0</v>
      </c>
      <c r="BF255" s="144">
        <f t="shared" si="5"/>
        <v>0</v>
      </c>
      <c r="BG255" s="144">
        <f t="shared" si="6"/>
        <v>0</v>
      </c>
      <c r="BH255" s="144">
        <f t="shared" si="7"/>
        <v>0</v>
      </c>
      <c r="BI255" s="144">
        <f t="shared" si="8"/>
        <v>0</v>
      </c>
      <c r="BJ255" s="17" t="s">
        <v>85</v>
      </c>
      <c r="BK255" s="144">
        <f t="shared" si="9"/>
        <v>0</v>
      </c>
      <c r="BL255" s="17" t="s">
        <v>154</v>
      </c>
      <c r="BM255" s="143" t="s">
        <v>558</v>
      </c>
    </row>
    <row r="256" spans="2:65" s="1" customFormat="1" ht="16.5" customHeight="1">
      <c r="B256" s="32"/>
      <c r="C256" s="132" t="s">
        <v>559</v>
      </c>
      <c r="D256" s="132" t="s">
        <v>125</v>
      </c>
      <c r="E256" s="133" t="s">
        <v>560</v>
      </c>
      <c r="F256" s="134" t="s">
        <v>561</v>
      </c>
      <c r="G256" s="135" t="s">
        <v>249</v>
      </c>
      <c r="H256" s="136">
        <v>7</v>
      </c>
      <c r="I256" s="137"/>
      <c r="J256" s="138">
        <f t="shared" si="0"/>
        <v>0</v>
      </c>
      <c r="K256" s="134" t="s">
        <v>1</v>
      </c>
      <c r="L256" s="32"/>
      <c r="M256" s="139" t="s">
        <v>1</v>
      </c>
      <c r="N256" s="140" t="s">
        <v>42</v>
      </c>
      <c r="P256" s="141">
        <f t="shared" si="1"/>
        <v>0</v>
      </c>
      <c r="Q256" s="141">
        <v>0.12</v>
      </c>
      <c r="R256" s="141">
        <f t="shared" si="2"/>
        <v>0.84</v>
      </c>
      <c r="S256" s="141">
        <v>0</v>
      </c>
      <c r="T256" s="142">
        <f t="shared" si="3"/>
        <v>0</v>
      </c>
      <c r="AR256" s="143" t="s">
        <v>154</v>
      </c>
      <c r="AT256" s="143" t="s">
        <v>125</v>
      </c>
      <c r="AU256" s="143" t="s">
        <v>87</v>
      </c>
      <c r="AY256" s="17" t="s">
        <v>122</v>
      </c>
      <c r="BE256" s="144">
        <f t="shared" si="4"/>
        <v>0</v>
      </c>
      <c r="BF256" s="144">
        <f t="shared" si="5"/>
        <v>0</v>
      </c>
      <c r="BG256" s="144">
        <f t="shared" si="6"/>
        <v>0</v>
      </c>
      <c r="BH256" s="144">
        <f t="shared" si="7"/>
        <v>0</v>
      </c>
      <c r="BI256" s="144">
        <f t="shared" si="8"/>
        <v>0</v>
      </c>
      <c r="BJ256" s="17" t="s">
        <v>85</v>
      </c>
      <c r="BK256" s="144">
        <f t="shared" si="9"/>
        <v>0</v>
      </c>
      <c r="BL256" s="17" t="s">
        <v>154</v>
      </c>
      <c r="BM256" s="143" t="s">
        <v>562</v>
      </c>
    </row>
    <row r="257" spans="2:65" s="1" customFormat="1" ht="16.5" customHeight="1">
      <c r="B257" s="32"/>
      <c r="C257" s="132" t="s">
        <v>563</v>
      </c>
      <c r="D257" s="132" t="s">
        <v>125</v>
      </c>
      <c r="E257" s="133" t="s">
        <v>564</v>
      </c>
      <c r="F257" s="134" t="s">
        <v>565</v>
      </c>
      <c r="G257" s="135" t="s">
        <v>258</v>
      </c>
      <c r="H257" s="136">
        <v>3</v>
      </c>
      <c r="I257" s="137"/>
      <c r="J257" s="138">
        <f t="shared" si="0"/>
        <v>0</v>
      </c>
      <c r="K257" s="134" t="s">
        <v>1</v>
      </c>
      <c r="L257" s="32"/>
      <c r="M257" s="139" t="s">
        <v>1</v>
      </c>
      <c r="N257" s="140" t="s">
        <v>42</v>
      </c>
      <c r="P257" s="141">
        <f t="shared" si="1"/>
        <v>0</v>
      </c>
      <c r="Q257" s="141">
        <v>0</v>
      </c>
      <c r="R257" s="141">
        <f t="shared" si="2"/>
        <v>0</v>
      </c>
      <c r="S257" s="141">
        <v>0</v>
      </c>
      <c r="T257" s="142">
        <f t="shared" si="3"/>
        <v>0</v>
      </c>
      <c r="AR257" s="143" t="s">
        <v>154</v>
      </c>
      <c r="AT257" s="143" t="s">
        <v>125</v>
      </c>
      <c r="AU257" s="143" t="s">
        <v>87</v>
      </c>
      <c r="AY257" s="17" t="s">
        <v>122</v>
      </c>
      <c r="BE257" s="144">
        <f t="shared" si="4"/>
        <v>0</v>
      </c>
      <c r="BF257" s="144">
        <f t="shared" si="5"/>
        <v>0</v>
      </c>
      <c r="BG257" s="144">
        <f t="shared" si="6"/>
        <v>0</v>
      </c>
      <c r="BH257" s="144">
        <f t="shared" si="7"/>
        <v>0</v>
      </c>
      <c r="BI257" s="144">
        <f t="shared" si="8"/>
        <v>0</v>
      </c>
      <c r="BJ257" s="17" t="s">
        <v>85</v>
      </c>
      <c r="BK257" s="144">
        <f t="shared" si="9"/>
        <v>0</v>
      </c>
      <c r="BL257" s="17" t="s">
        <v>154</v>
      </c>
      <c r="BM257" s="143" t="s">
        <v>566</v>
      </c>
    </row>
    <row r="258" spans="2:65" s="1" customFormat="1" ht="16.5" customHeight="1">
      <c r="B258" s="32"/>
      <c r="C258" s="132" t="s">
        <v>567</v>
      </c>
      <c r="D258" s="132" t="s">
        <v>125</v>
      </c>
      <c r="E258" s="133" t="s">
        <v>568</v>
      </c>
      <c r="F258" s="134" t="s">
        <v>569</v>
      </c>
      <c r="G258" s="135" t="s">
        <v>249</v>
      </c>
      <c r="H258" s="136">
        <v>31</v>
      </c>
      <c r="I258" s="137"/>
      <c r="J258" s="138">
        <f t="shared" si="0"/>
        <v>0</v>
      </c>
      <c r="K258" s="134" t="s">
        <v>153</v>
      </c>
      <c r="L258" s="32"/>
      <c r="M258" s="139" t="s">
        <v>1</v>
      </c>
      <c r="N258" s="140" t="s">
        <v>42</v>
      </c>
      <c r="P258" s="141">
        <f t="shared" si="1"/>
        <v>0</v>
      </c>
      <c r="Q258" s="141">
        <v>0</v>
      </c>
      <c r="R258" s="141">
        <f t="shared" si="2"/>
        <v>0</v>
      </c>
      <c r="S258" s="141">
        <v>0</v>
      </c>
      <c r="T258" s="142">
        <f t="shared" si="3"/>
        <v>0</v>
      </c>
      <c r="AR258" s="143" t="s">
        <v>222</v>
      </c>
      <c r="AT258" s="143" t="s">
        <v>125</v>
      </c>
      <c r="AU258" s="143" t="s">
        <v>87</v>
      </c>
      <c r="AY258" s="17" t="s">
        <v>122</v>
      </c>
      <c r="BE258" s="144">
        <f t="shared" si="4"/>
        <v>0</v>
      </c>
      <c r="BF258" s="144">
        <f t="shared" si="5"/>
        <v>0</v>
      </c>
      <c r="BG258" s="144">
        <f t="shared" si="6"/>
        <v>0</v>
      </c>
      <c r="BH258" s="144">
        <f t="shared" si="7"/>
        <v>0</v>
      </c>
      <c r="BI258" s="144">
        <f t="shared" si="8"/>
        <v>0</v>
      </c>
      <c r="BJ258" s="17" t="s">
        <v>85</v>
      </c>
      <c r="BK258" s="144">
        <f t="shared" si="9"/>
        <v>0</v>
      </c>
      <c r="BL258" s="17" t="s">
        <v>222</v>
      </c>
      <c r="BM258" s="143" t="s">
        <v>570</v>
      </c>
    </row>
    <row r="259" spans="2:65" s="11" customFormat="1" ht="22.9" customHeight="1">
      <c r="B259" s="120"/>
      <c r="D259" s="121" t="s">
        <v>76</v>
      </c>
      <c r="E259" s="130" t="s">
        <v>571</v>
      </c>
      <c r="F259" s="130" t="s">
        <v>572</v>
      </c>
      <c r="I259" s="123"/>
      <c r="J259" s="131">
        <f>BK259</f>
        <v>0</v>
      </c>
      <c r="L259" s="120"/>
      <c r="M259" s="125"/>
      <c r="P259" s="126">
        <f>SUM(P260:P269)</f>
        <v>0</v>
      </c>
      <c r="R259" s="126">
        <f>SUM(R260:R269)</f>
        <v>0.20699314999999999</v>
      </c>
      <c r="T259" s="127">
        <f>SUM(T260:T269)</f>
        <v>0</v>
      </c>
      <c r="AR259" s="121" t="s">
        <v>85</v>
      </c>
      <c r="AT259" s="128" t="s">
        <v>76</v>
      </c>
      <c r="AU259" s="128" t="s">
        <v>85</v>
      </c>
      <c r="AY259" s="121" t="s">
        <v>122</v>
      </c>
      <c r="BK259" s="129">
        <f>SUM(BK260:BK269)</f>
        <v>0</v>
      </c>
    </row>
    <row r="260" spans="2:65" s="1" customFormat="1" ht="21.75" customHeight="1">
      <c r="B260" s="32"/>
      <c r="C260" s="132" t="s">
        <v>573</v>
      </c>
      <c r="D260" s="132" t="s">
        <v>125</v>
      </c>
      <c r="E260" s="133" t="s">
        <v>574</v>
      </c>
      <c r="F260" s="134" t="s">
        <v>575</v>
      </c>
      <c r="G260" s="135" t="s">
        <v>249</v>
      </c>
      <c r="H260" s="136">
        <v>23</v>
      </c>
      <c r="I260" s="137"/>
      <c r="J260" s="138">
        <f>ROUND(I260*H260,2)</f>
        <v>0</v>
      </c>
      <c r="K260" s="134" t="s">
        <v>153</v>
      </c>
      <c r="L260" s="32"/>
      <c r="M260" s="139" t="s">
        <v>1</v>
      </c>
      <c r="N260" s="140" t="s">
        <v>42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154</v>
      </c>
      <c r="AT260" s="143" t="s">
        <v>125</v>
      </c>
      <c r="AU260" s="143" t="s">
        <v>87</v>
      </c>
      <c r="AY260" s="17" t="s">
        <v>122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85</v>
      </c>
      <c r="BK260" s="144">
        <f>ROUND(I260*H260,2)</f>
        <v>0</v>
      </c>
      <c r="BL260" s="17" t="s">
        <v>154</v>
      </c>
      <c r="BM260" s="143" t="s">
        <v>576</v>
      </c>
    </row>
    <row r="261" spans="2:65" s="1" customFormat="1" ht="16.5" customHeight="1">
      <c r="B261" s="32"/>
      <c r="C261" s="181" t="s">
        <v>577</v>
      </c>
      <c r="D261" s="181" t="s">
        <v>422</v>
      </c>
      <c r="E261" s="182" t="s">
        <v>578</v>
      </c>
      <c r="F261" s="183" t="s">
        <v>579</v>
      </c>
      <c r="G261" s="184" t="s">
        <v>249</v>
      </c>
      <c r="H261" s="185">
        <v>23.344999999999999</v>
      </c>
      <c r="I261" s="186"/>
      <c r="J261" s="187">
        <f>ROUND(I261*H261,2)</f>
        <v>0</v>
      </c>
      <c r="K261" s="183" t="s">
        <v>153</v>
      </c>
      <c r="L261" s="188"/>
      <c r="M261" s="189" t="s">
        <v>1</v>
      </c>
      <c r="N261" s="190" t="s">
        <v>42</v>
      </c>
      <c r="P261" s="141">
        <f>O261*H261</f>
        <v>0</v>
      </c>
      <c r="Q261" s="141">
        <v>2.7E-4</v>
      </c>
      <c r="R261" s="141">
        <f>Q261*H261</f>
        <v>6.3031499999999996E-3</v>
      </c>
      <c r="S261" s="141">
        <v>0</v>
      </c>
      <c r="T261" s="142">
        <f>S261*H261</f>
        <v>0</v>
      </c>
      <c r="AR261" s="143" t="s">
        <v>187</v>
      </c>
      <c r="AT261" s="143" t="s">
        <v>422</v>
      </c>
      <c r="AU261" s="143" t="s">
        <v>87</v>
      </c>
      <c r="AY261" s="17" t="s">
        <v>122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85</v>
      </c>
      <c r="BK261" s="144">
        <f>ROUND(I261*H261,2)</f>
        <v>0</v>
      </c>
      <c r="BL261" s="17" t="s">
        <v>154</v>
      </c>
      <c r="BM261" s="143" t="s">
        <v>580</v>
      </c>
    </row>
    <row r="262" spans="2:65" s="12" customFormat="1" ht="11.25">
      <c r="B262" s="150"/>
      <c r="D262" s="151" t="s">
        <v>156</v>
      </c>
      <c r="F262" s="153" t="s">
        <v>581</v>
      </c>
      <c r="H262" s="154">
        <v>23.344999999999999</v>
      </c>
      <c r="I262" s="155"/>
      <c r="L262" s="150"/>
      <c r="M262" s="156"/>
      <c r="T262" s="157"/>
      <c r="AT262" s="152" t="s">
        <v>156</v>
      </c>
      <c r="AU262" s="152" t="s">
        <v>87</v>
      </c>
      <c r="AV262" s="12" t="s">
        <v>87</v>
      </c>
      <c r="AW262" s="12" t="s">
        <v>4</v>
      </c>
      <c r="AX262" s="12" t="s">
        <v>85</v>
      </c>
      <c r="AY262" s="152" t="s">
        <v>122</v>
      </c>
    </row>
    <row r="263" spans="2:65" s="1" customFormat="1" ht="16.5" customHeight="1">
      <c r="B263" s="32"/>
      <c r="C263" s="132" t="s">
        <v>582</v>
      </c>
      <c r="D263" s="132" t="s">
        <v>125</v>
      </c>
      <c r="E263" s="133" t="s">
        <v>583</v>
      </c>
      <c r="F263" s="134" t="s">
        <v>584</v>
      </c>
      <c r="G263" s="135" t="s">
        <v>258</v>
      </c>
      <c r="H263" s="136">
        <v>1</v>
      </c>
      <c r="I263" s="137"/>
      <c r="J263" s="138">
        <f t="shared" ref="J263:J269" si="10">ROUND(I263*H263,2)</f>
        <v>0</v>
      </c>
      <c r="K263" s="134" t="s">
        <v>1</v>
      </c>
      <c r="L263" s="32"/>
      <c r="M263" s="139" t="s">
        <v>1</v>
      </c>
      <c r="N263" s="140" t="s">
        <v>42</v>
      </c>
      <c r="P263" s="141">
        <f t="shared" ref="P263:P269" si="11">O263*H263</f>
        <v>0</v>
      </c>
      <c r="Q263" s="141">
        <v>0.1</v>
      </c>
      <c r="R263" s="141">
        <f t="shared" ref="R263:R269" si="12">Q263*H263</f>
        <v>0.1</v>
      </c>
      <c r="S263" s="141">
        <v>0</v>
      </c>
      <c r="T263" s="142">
        <f t="shared" ref="T263:T269" si="13">S263*H263</f>
        <v>0</v>
      </c>
      <c r="AR263" s="143" t="s">
        <v>154</v>
      </c>
      <c r="AT263" s="143" t="s">
        <v>125</v>
      </c>
      <c r="AU263" s="143" t="s">
        <v>87</v>
      </c>
      <c r="AY263" s="17" t="s">
        <v>122</v>
      </c>
      <c r="BE263" s="144">
        <f t="shared" ref="BE263:BE269" si="14">IF(N263="základní",J263,0)</f>
        <v>0</v>
      </c>
      <c r="BF263" s="144">
        <f t="shared" ref="BF263:BF269" si="15">IF(N263="snížená",J263,0)</f>
        <v>0</v>
      </c>
      <c r="BG263" s="144">
        <f t="shared" ref="BG263:BG269" si="16">IF(N263="zákl. přenesená",J263,0)</f>
        <v>0</v>
      </c>
      <c r="BH263" s="144">
        <f t="shared" ref="BH263:BH269" si="17">IF(N263="sníž. přenesená",J263,0)</f>
        <v>0</v>
      </c>
      <c r="BI263" s="144">
        <f t="shared" ref="BI263:BI269" si="18">IF(N263="nulová",J263,0)</f>
        <v>0</v>
      </c>
      <c r="BJ263" s="17" t="s">
        <v>85</v>
      </c>
      <c r="BK263" s="144">
        <f t="shared" ref="BK263:BK269" si="19">ROUND(I263*H263,2)</f>
        <v>0</v>
      </c>
      <c r="BL263" s="17" t="s">
        <v>154</v>
      </c>
      <c r="BM263" s="143" t="s">
        <v>585</v>
      </c>
    </row>
    <row r="264" spans="2:65" s="1" customFormat="1" ht="16.5" customHeight="1">
      <c r="B264" s="32"/>
      <c r="C264" s="132" t="s">
        <v>586</v>
      </c>
      <c r="D264" s="132" t="s">
        <v>125</v>
      </c>
      <c r="E264" s="133" t="s">
        <v>587</v>
      </c>
      <c r="F264" s="134" t="s">
        <v>588</v>
      </c>
      <c r="G264" s="135" t="s">
        <v>258</v>
      </c>
      <c r="H264" s="136">
        <v>1</v>
      </c>
      <c r="I264" s="137"/>
      <c r="J264" s="138">
        <f t="shared" si="10"/>
        <v>0</v>
      </c>
      <c r="K264" s="134" t="s">
        <v>1</v>
      </c>
      <c r="L264" s="32"/>
      <c r="M264" s="139" t="s">
        <v>1</v>
      </c>
      <c r="N264" s="140" t="s">
        <v>42</v>
      </c>
      <c r="P264" s="141">
        <f t="shared" si="11"/>
        <v>0</v>
      </c>
      <c r="Q264" s="141">
        <v>0.1</v>
      </c>
      <c r="R264" s="141">
        <f t="shared" si="12"/>
        <v>0.1</v>
      </c>
      <c r="S264" s="141">
        <v>0</v>
      </c>
      <c r="T264" s="142">
        <f t="shared" si="13"/>
        <v>0</v>
      </c>
      <c r="AR264" s="143" t="s">
        <v>154</v>
      </c>
      <c r="AT264" s="143" t="s">
        <v>125</v>
      </c>
      <c r="AU264" s="143" t="s">
        <v>87</v>
      </c>
      <c r="AY264" s="17" t="s">
        <v>122</v>
      </c>
      <c r="BE264" s="144">
        <f t="shared" si="14"/>
        <v>0</v>
      </c>
      <c r="BF264" s="144">
        <f t="shared" si="15"/>
        <v>0</v>
      </c>
      <c r="BG264" s="144">
        <f t="shared" si="16"/>
        <v>0</v>
      </c>
      <c r="BH264" s="144">
        <f t="shared" si="17"/>
        <v>0</v>
      </c>
      <c r="BI264" s="144">
        <f t="shared" si="18"/>
        <v>0</v>
      </c>
      <c r="BJ264" s="17" t="s">
        <v>85</v>
      </c>
      <c r="BK264" s="144">
        <f t="shared" si="19"/>
        <v>0</v>
      </c>
      <c r="BL264" s="17" t="s">
        <v>154</v>
      </c>
      <c r="BM264" s="143" t="s">
        <v>589</v>
      </c>
    </row>
    <row r="265" spans="2:65" s="1" customFormat="1" ht="16.5" customHeight="1">
      <c r="B265" s="32"/>
      <c r="C265" s="132" t="s">
        <v>590</v>
      </c>
      <c r="D265" s="132" t="s">
        <v>125</v>
      </c>
      <c r="E265" s="133" t="s">
        <v>591</v>
      </c>
      <c r="F265" s="134" t="s">
        <v>592</v>
      </c>
      <c r="G265" s="135" t="s">
        <v>249</v>
      </c>
      <c r="H265" s="136">
        <v>2</v>
      </c>
      <c r="I265" s="137"/>
      <c r="J265" s="138">
        <f t="shared" si="10"/>
        <v>0</v>
      </c>
      <c r="K265" s="134" t="s">
        <v>1</v>
      </c>
      <c r="L265" s="32"/>
      <c r="M265" s="139" t="s">
        <v>1</v>
      </c>
      <c r="N265" s="140" t="s">
        <v>42</v>
      </c>
      <c r="P265" s="141">
        <f t="shared" si="11"/>
        <v>0</v>
      </c>
      <c r="Q265" s="141">
        <v>0</v>
      </c>
      <c r="R265" s="141">
        <f t="shared" si="12"/>
        <v>0</v>
      </c>
      <c r="S265" s="141">
        <v>0</v>
      </c>
      <c r="T265" s="142">
        <f t="shared" si="13"/>
        <v>0</v>
      </c>
      <c r="AR265" s="143" t="s">
        <v>154</v>
      </c>
      <c r="AT265" s="143" t="s">
        <v>125</v>
      </c>
      <c r="AU265" s="143" t="s">
        <v>87</v>
      </c>
      <c r="AY265" s="17" t="s">
        <v>122</v>
      </c>
      <c r="BE265" s="144">
        <f t="shared" si="14"/>
        <v>0</v>
      </c>
      <c r="BF265" s="144">
        <f t="shared" si="15"/>
        <v>0</v>
      </c>
      <c r="BG265" s="144">
        <f t="shared" si="16"/>
        <v>0</v>
      </c>
      <c r="BH265" s="144">
        <f t="shared" si="17"/>
        <v>0</v>
      </c>
      <c r="BI265" s="144">
        <f t="shared" si="18"/>
        <v>0</v>
      </c>
      <c r="BJ265" s="17" t="s">
        <v>85</v>
      </c>
      <c r="BK265" s="144">
        <f t="shared" si="19"/>
        <v>0</v>
      </c>
      <c r="BL265" s="17" t="s">
        <v>154</v>
      </c>
      <c r="BM265" s="143" t="s">
        <v>593</v>
      </c>
    </row>
    <row r="266" spans="2:65" s="1" customFormat="1" ht="16.5" customHeight="1">
      <c r="B266" s="32"/>
      <c r="C266" s="132" t="s">
        <v>594</v>
      </c>
      <c r="D266" s="132" t="s">
        <v>125</v>
      </c>
      <c r="E266" s="133" t="s">
        <v>595</v>
      </c>
      <c r="F266" s="134" t="s">
        <v>596</v>
      </c>
      <c r="G266" s="135" t="s">
        <v>258</v>
      </c>
      <c r="H266" s="136">
        <v>1</v>
      </c>
      <c r="I266" s="137"/>
      <c r="J266" s="138">
        <f t="shared" si="10"/>
        <v>0</v>
      </c>
      <c r="K266" s="134" t="s">
        <v>1</v>
      </c>
      <c r="L266" s="32"/>
      <c r="M266" s="139" t="s">
        <v>1</v>
      </c>
      <c r="N266" s="140" t="s">
        <v>42</v>
      </c>
      <c r="P266" s="141">
        <f t="shared" si="11"/>
        <v>0</v>
      </c>
      <c r="Q266" s="141">
        <v>0</v>
      </c>
      <c r="R266" s="141">
        <f t="shared" si="12"/>
        <v>0</v>
      </c>
      <c r="S266" s="141">
        <v>0</v>
      </c>
      <c r="T266" s="142">
        <f t="shared" si="13"/>
        <v>0</v>
      </c>
      <c r="AR266" s="143" t="s">
        <v>154</v>
      </c>
      <c r="AT266" s="143" t="s">
        <v>125</v>
      </c>
      <c r="AU266" s="143" t="s">
        <v>87</v>
      </c>
      <c r="AY266" s="17" t="s">
        <v>122</v>
      </c>
      <c r="BE266" s="144">
        <f t="shared" si="14"/>
        <v>0</v>
      </c>
      <c r="BF266" s="144">
        <f t="shared" si="15"/>
        <v>0</v>
      </c>
      <c r="BG266" s="144">
        <f t="shared" si="16"/>
        <v>0</v>
      </c>
      <c r="BH266" s="144">
        <f t="shared" si="17"/>
        <v>0</v>
      </c>
      <c r="BI266" s="144">
        <f t="shared" si="18"/>
        <v>0</v>
      </c>
      <c r="BJ266" s="17" t="s">
        <v>85</v>
      </c>
      <c r="BK266" s="144">
        <f t="shared" si="19"/>
        <v>0</v>
      </c>
      <c r="BL266" s="17" t="s">
        <v>154</v>
      </c>
      <c r="BM266" s="143" t="s">
        <v>597</v>
      </c>
    </row>
    <row r="267" spans="2:65" s="1" customFormat="1" ht="16.5" customHeight="1">
      <c r="B267" s="32"/>
      <c r="C267" s="132" t="s">
        <v>598</v>
      </c>
      <c r="D267" s="132" t="s">
        <v>125</v>
      </c>
      <c r="E267" s="133" t="s">
        <v>599</v>
      </c>
      <c r="F267" s="134" t="s">
        <v>600</v>
      </c>
      <c r="G267" s="135" t="s">
        <v>258</v>
      </c>
      <c r="H267" s="136">
        <v>1</v>
      </c>
      <c r="I267" s="137"/>
      <c r="J267" s="138">
        <f t="shared" si="10"/>
        <v>0</v>
      </c>
      <c r="K267" s="134" t="s">
        <v>1</v>
      </c>
      <c r="L267" s="32"/>
      <c r="M267" s="139" t="s">
        <v>1</v>
      </c>
      <c r="N267" s="140" t="s">
        <v>42</v>
      </c>
      <c r="P267" s="141">
        <f t="shared" si="11"/>
        <v>0</v>
      </c>
      <c r="Q267" s="141">
        <v>0</v>
      </c>
      <c r="R267" s="141">
        <f t="shared" si="12"/>
        <v>0</v>
      </c>
      <c r="S267" s="141">
        <v>0</v>
      </c>
      <c r="T267" s="142">
        <f t="shared" si="13"/>
        <v>0</v>
      </c>
      <c r="AR267" s="143" t="s">
        <v>154</v>
      </c>
      <c r="AT267" s="143" t="s">
        <v>125</v>
      </c>
      <c r="AU267" s="143" t="s">
        <v>87</v>
      </c>
      <c r="AY267" s="17" t="s">
        <v>122</v>
      </c>
      <c r="BE267" s="144">
        <f t="shared" si="14"/>
        <v>0</v>
      </c>
      <c r="BF267" s="144">
        <f t="shared" si="15"/>
        <v>0</v>
      </c>
      <c r="BG267" s="144">
        <f t="shared" si="16"/>
        <v>0</v>
      </c>
      <c r="BH267" s="144">
        <f t="shared" si="17"/>
        <v>0</v>
      </c>
      <c r="BI267" s="144">
        <f t="shared" si="18"/>
        <v>0</v>
      </c>
      <c r="BJ267" s="17" t="s">
        <v>85</v>
      </c>
      <c r="BK267" s="144">
        <f t="shared" si="19"/>
        <v>0</v>
      </c>
      <c r="BL267" s="17" t="s">
        <v>154</v>
      </c>
      <c r="BM267" s="143" t="s">
        <v>601</v>
      </c>
    </row>
    <row r="268" spans="2:65" s="1" customFormat="1" ht="16.5" customHeight="1">
      <c r="B268" s="32"/>
      <c r="C268" s="132" t="s">
        <v>602</v>
      </c>
      <c r="D268" s="132" t="s">
        <v>125</v>
      </c>
      <c r="E268" s="133" t="s">
        <v>603</v>
      </c>
      <c r="F268" s="134" t="s">
        <v>604</v>
      </c>
      <c r="G268" s="135" t="s">
        <v>249</v>
      </c>
      <c r="H268" s="136">
        <v>23</v>
      </c>
      <c r="I268" s="137"/>
      <c r="J268" s="138">
        <f t="shared" si="10"/>
        <v>0</v>
      </c>
      <c r="K268" s="134" t="s">
        <v>153</v>
      </c>
      <c r="L268" s="32"/>
      <c r="M268" s="139" t="s">
        <v>1</v>
      </c>
      <c r="N268" s="140" t="s">
        <v>42</v>
      </c>
      <c r="P268" s="141">
        <f t="shared" si="11"/>
        <v>0</v>
      </c>
      <c r="Q268" s="141">
        <v>1.0000000000000001E-5</v>
      </c>
      <c r="R268" s="141">
        <f t="shared" si="12"/>
        <v>2.3000000000000001E-4</v>
      </c>
      <c r="S268" s="141">
        <v>0</v>
      </c>
      <c r="T268" s="142">
        <f t="shared" si="13"/>
        <v>0</v>
      </c>
      <c r="AR268" s="143" t="s">
        <v>222</v>
      </c>
      <c r="AT268" s="143" t="s">
        <v>125</v>
      </c>
      <c r="AU268" s="143" t="s">
        <v>87</v>
      </c>
      <c r="AY268" s="17" t="s">
        <v>122</v>
      </c>
      <c r="BE268" s="144">
        <f t="shared" si="14"/>
        <v>0</v>
      </c>
      <c r="BF268" s="144">
        <f t="shared" si="15"/>
        <v>0</v>
      </c>
      <c r="BG268" s="144">
        <f t="shared" si="16"/>
        <v>0</v>
      </c>
      <c r="BH268" s="144">
        <f t="shared" si="17"/>
        <v>0</v>
      </c>
      <c r="BI268" s="144">
        <f t="shared" si="18"/>
        <v>0</v>
      </c>
      <c r="BJ268" s="17" t="s">
        <v>85</v>
      </c>
      <c r="BK268" s="144">
        <f t="shared" si="19"/>
        <v>0</v>
      </c>
      <c r="BL268" s="17" t="s">
        <v>222</v>
      </c>
      <c r="BM268" s="143" t="s">
        <v>605</v>
      </c>
    </row>
    <row r="269" spans="2:65" s="1" customFormat="1" ht="16.5" customHeight="1">
      <c r="B269" s="32"/>
      <c r="C269" s="132" t="s">
        <v>606</v>
      </c>
      <c r="D269" s="132" t="s">
        <v>125</v>
      </c>
      <c r="E269" s="133" t="s">
        <v>607</v>
      </c>
      <c r="F269" s="134" t="s">
        <v>608</v>
      </c>
      <c r="G269" s="135" t="s">
        <v>249</v>
      </c>
      <c r="H269" s="136">
        <v>23</v>
      </c>
      <c r="I269" s="137"/>
      <c r="J269" s="138">
        <f t="shared" si="10"/>
        <v>0</v>
      </c>
      <c r="K269" s="134" t="s">
        <v>153</v>
      </c>
      <c r="L269" s="32"/>
      <c r="M269" s="139" t="s">
        <v>1</v>
      </c>
      <c r="N269" s="140" t="s">
        <v>42</v>
      </c>
      <c r="P269" s="141">
        <f t="shared" si="11"/>
        <v>0</v>
      </c>
      <c r="Q269" s="141">
        <v>2.0000000000000002E-5</v>
      </c>
      <c r="R269" s="141">
        <f t="shared" si="12"/>
        <v>4.6000000000000001E-4</v>
      </c>
      <c r="S269" s="141">
        <v>0</v>
      </c>
      <c r="T269" s="142">
        <f t="shared" si="13"/>
        <v>0</v>
      </c>
      <c r="AR269" s="143" t="s">
        <v>222</v>
      </c>
      <c r="AT269" s="143" t="s">
        <v>125</v>
      </c>
      <c r="AU269" s="143" t="s">
        <v>87</v>
      </c>
      <c r="AY269" s="17" t="s">
        <v>122</v>
      </c>
      <c r="BE269" s="144">
        <f t="shared" si="14"/>
        <v>0</v>
      </c>
      <c r="BF269" s="144">
        <f t="shared" si="15"/>
        <v>0</v>
      </c>
      <c r="BG269" s="144">
        <f t="shared" si="16"/>
        <v>0</v>
      </c>
      <c r="BH269" s="144">
        <f t="shared" si="17"/>
        <v>0</v>
      </c>
      <c r="BI269" s="144">
        <f t="shared" si="18"/>
        <v>0</v>
      </c>
      <c r="BJ269" s="17" t="s">
        <v>85</v>
      </c>
      <c r="BK269" s="144">
        <f t="shared" si="19"/>
        <v>0</v>
      </c>
      <c r="BL269" s="17" t="s">
        <v>222</v>
      </c>
      <c r="BM269" s="143" t="s">
        <v>609</v>
      </c>
    </row>
    <row r="270" spans="2:65" s="11" customFormat="1" ht="22.9" customHeight="1">
      <c r="B270" s="120"/>
      <c r="D270" s="121" t="s">
        <v>76</v>
      </c>
      <c r="E270" s="130" t="s">
        <v>610</v>
      </c>
      <c r="F270" s="130" t="s">
        <v>611</v>
      </c>
      <c r="I270" s="123"/>
      <c r="J270" s="131">
        <f>BK270</f>
        <v>0</v>
      </c>
      <c r="L270" s="120"/>
      <c r="M270" s="125"/>
      <c r="P270" s="126">
        <f>P271</f>
        <v>0</v>
      </c>
      <c r="R270" s="126">
        <f>R271</f>
        <v>0</v>
      </c>
      <c r="T270" s="127">
        <f>T271</f>
        <v>0</v>
      </c>
      <c r="AR270" s="121" t="s">
        <v>85</v>
      </c>
      <c r="AT270" s="128" t="s">
        <v>76</v>
      </c>
      <c r="AU270" s="128" t="s">
        <v>85</v>
      </c>
      <c r="AY270" s="121" t="s">
        <v>122</v>
      </c>
      <c r="BK270" s="129">
        <f>BK271</f>
        <v>0</v>
      </c>
    </row>
    <row r="271" spans="2:65" s="1" customFormat="1" ht="16.5" customHeight="1">
      <c r="B271" s="32"/>
      <c r="C271" s="132" t="s">
        <v>612</v>
      </c>
      <c r="D271" s="132" t="s">
        <v>125</v>
      </c>
      <c r="E271" s="133" t="s">
        <v>613</v>
      </c>
      <c r="F271" s="134" t="s">
        <v>614</v>
      </c>
      <c r="G271" s="135" t="s">
        <v>239</v>
      </c>
      <c r="H271" s="136">
        <v>61.073999999999998</v>
      </c>
      <c r="I271" s="137"/>
      <c r="J271" s="138">
        <f>ROUND(I271*H271,2)</f>
        <v>0</v>
      </c>
      <c r="K271" s="134" t="s">
        <v>1</v>
      </c>
      <c r="L271" s="32"/>
      <c r="M271" s="139" t="s">
        <v>1</v>
      </c>
      <c r="N271" s="140" t="s">
        <v>42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154</v>
      </c>
      <c r="AT271" s="143" t="s">
        <v>125</v>
      </c>
      <c r="AU271" s="143" t="s">
        <v>87</v>
      </c>
      <c r="AY271" s="17" t="s">
        <v>122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85</v>
      </c>
      <c r="BK271" s="144">
        <f>ROUND(I271*H271,2)</f>
        <v>0</v>
      </c>
      <c r="BL271" s="17" t="s">
        <v>154</v>
      </c>
      <c r="BM271" s="143" t="s">
        <v>615</v>
      </c>
    </row>
    <row r="272" spans="2:65" s="11" customFormat="1" ht="25.9" customHeight="1">
      <c r="B272" s="120"/>
      <c r="D272" s="121" t="s">
        <v>76</v>
      </c>
      <c r="E272" s="122" t="s">
        <v>616</v>
      </c>
      <c r="F272" s="122" t="s">
        <v>617</v>
      </c>
      <c r="I272" s="123"/>
      <c r="J272" s="124">
        <f>BK272</f>
        <v>0</v>
      </c>
      <c r="L272" s="120"/>
      <c r="M272" s="125"/>
      <c r="P272" s="126">
        <f>P273+P276+P318+P325+P338</f>
        <v>0</v>
      </c>
      <c r="R272" s="126">
        <f>R273+R276+R318+R325+R338</f>
        <v>5.1648999999999994</v>
      </c>
      <c r="T272" s="127">
        <f>T273+T276+T318+T325+T338</f>
        <v>0</v>
      </c>
      <c r="AR272" s="121" t="s">
        <v>87</v>
      </c>
      <c r="AT272" s="128" t="s">
        <v>76</v>
      </c>
      <c r="AU272" s="128" t="s">
        <v>77</v>
      </c>
      <c r="AY272" s="121" t="s">
        <v>122</v>
      </c>
      <c r="BK272" s="129">
        <f>BK273+BK276+BK318+BK325+BK338</f>
        <v>0</v>
      </c>
    </row>
    <row r="273" spans="2:65" s="11" customFormat="1" ht="22.9" customHeight="1">
      <c r="B273" s="120"/>
      <c r="D273" s="121" t="s">
        <v>76</v>
      </c>
      <c r="E273" s="130" t="s">
        <v>618</v>
      </c>
      <c r="F273" s="130" t="s">
        <v>619</v>
      </c>
      <c r="I273" s="123"/>
      <c r="J273" s="131">
        <f>BK273</f>
        <v>0</v>
      </c>
      <c r="L273" s="120"/>
      <c r="M273" s="125"/>
      <c r="P273" s="126">
        <f>SUM(P274:P275)</f>
        <v>0</v>
      </c>
      <c r="R273" s="126">
        <f>SUM(R274:R275)</f>
        <v>0</v>
      </c>
      <c r="T273" s="127">
        <f>SUM(T274:T275)</f>
        <v>0</v>
      </c>
      <c r="AR273" s="121" t="s">
        <v>87</v>
      </c>
      <c r="AT273" s="128" t="s">
        <v>76</v>
      </c>
      <c r="AU273" s="128" t="s">
        <v>85</v>
      </c>
      <c r="AY273" s="121" t="s">
        <v>122</v>
      </c>
      <c r="BK273" s="129">
        <f>SUM(BK274:BK275)</f>
        <v>0</v>
      </c>
    </row>
    <row r="274" spans="2:65" s="1" customFormat="1" ht="24.2" customHeight="1">
      <c r="B274" s="32"/>
      <c r="C274" s="132" t="s">
        <v>620</v>
      </c>
      <c r="D274" s="132" t="s">
        <v>125</v>
      </c>
      <c r="E274" s="133" t="s">
        <v>621</v>
      </c>
      <c r="F274" s="134" t="s">
        <v>622</v>
      </c>
      <c r="G274" s="135" t="s">
        <v>249</v>
      </c>
      <c r="H274" s="136">
        <v>15</v>
      </c>
      <c r="I274" s="137"/>
      <c r="J274" s="138">
        <f>ROUND(I274*H274,2)</f>
        <v>0</v>
      </c>
      <c r="K274" s="134" t="s">
        <v>1</v>
      </c>
      <c r="L274" s="32"/>
      <c r="M274" s="139" t="s">
        <v>1</v>
      </c>
      <c r="N274" s="140" t="s">
        <v>42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222</v>
      </c>
      <c r="AT274" s="143" t="s">
        <v>125</v>
      </c>
      <c r="AU274" s="143" t="s">
        <v>87</v>
      </c>
      <c r="AY274" s="17" t="s">
        <v>122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85</v>
      </c>
      <c r="BK274" s="144">
        <f>ROUND(I274*H274,2)</f>
        <v>0</v>
      </c>
      <c r="BL274" s="17" t="s">
        <v>222</v>
      </c>
      <c r="BM274" s="143" t="s">
        <v>623</v>
      </c>
    </row>
    <row r="275" spans="2:65" s="1" customFormat="1" ht="16.5" customHeight="1">
      <c r="B275" s="32"/>
      <c r="C275" s="132" t="s">
        <v>624</v>
      </c>
      <c r="D275" s="132" t="s">
        <v>125</v>
      </c>
      <c r="E275" s="133" t="s">
        <v>625</v>
      </c>
      <c r="F275" s="134" t="s">
        <v>626</v>
      </c>
      <c r="G275" s="135" t="s">
        <v>627</v>
      </c>
      <c r="H275" s="191"/>
      <c r="I275" s="137"/>
      <c r="J275" s="138">
        <f>ROUND(I275*H275,2)</f>
        <v>0</v>
      </c>
      <c r="K275" s="134" t="s">
        <v>153</v>
      </c>
      <c r="L275" s="32"/>
      <c r="M275" s="139" t="s">
        <v>1</v>
      </c>
      <c r="N275" s="140" t="s">
        <v>42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222</v>
      </c>
      <c r="AT275" s="143" t="s">
        <v>125</v>
      </c>
      <c r="AU275" s="143" t="s">
        <v>87</v>
      </c>
      <c r="AY275" s="17" t="s">
        <v>122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85</v>
      </c>
      <c r="BK275" s="144">
        <f>ROUND(I275*H275,2)</f>
        <v>0</v>
      </c>
      <c r="BL275" s="17" t="s">
        <v>222</v>
      </c>
      <c r="BM275" s="143" t="s">
        <v>628</v>
      </c>
    </row>
    <row r="276" spans="2:65" s="11" customFormat="1" ht="22.9" customHeight="1">
      <c r="B276" s="120"/>
      <c r="D276" s="121" t="s">
        <v>76</v>
      </c>
      <c r="E276" s="130" t="s">
        <v>629</v>
      </c>
      <c r="F276" s="130" t="s">
        <v>630</v>
      </c>
      <c r="I276" s="123"/>
      <c r="J276" s="131">
        <f>BK276</f>
        <v>0</v>
      </c>
      <c r="L276" s="120"/>
      <c r="M276" s="125"/>
      <c r="P276" s="126">
        <f>SUM(P277:P317)</f>
        <v>0</v>
      </c>
      <c r="R276" s="126">
        <f>SUM(R277:R317)</f>
        <v>0</v>
      </c>
      <c r="T276" s="127">
        <f>SUM(T277:T317)</f>
        <v>0</v>
      </c>
      <c r="AR276" s="121" t="s">
        <v>87</v>
      </c>
      <c r="AT276" s="128" t="s">
        <v>76</v>
      </c>
      <c r="AU276" s="128" t="s">
        <v>85</v>
      </c>
      <c r="AY276" s="121" t="s">
        <v>122</v>
      </c>
      <c r="BK276" s="129">
        <f>SUM(BK277:BK317)</f>
        <v>0</v>
      </c>
    </row>
    <row r="277" spans="2:65" s="1" customFormat="1" ht="21.75" customHeight="1">
      <c r="B277" s="32"/>
      <c r="C277" s="132" t="s">
        <v>631</v>
      </c>
      <c r="D277" s="132" t="s">
        <v>125</v>
      </c>
      <c r="E277" s="133" t="s">
        <v>632</v>
      </c>
      <c r="F277" s="134" t="s">
        <v>633</v>
      </c>
      <c r="G277" s="135" t="s">
        <v>152</v>
      </c>
      <c r="H277" s="136">
        <v>315</v>
      </c>
      <c r="I277" s="137"/>
      <c r="J277" s="138">
        <f>ROUND(I277*H277,2)</f>
        <v>0</v>
      </c>
      <c r="K277" s="134" t="s">
        <v>1</v>
      </c>
      <c r="L277" s="32"/>
      <c r="M277" s="139" t="s">
        <v>1</v>
      </c>
      <c r="N277" s="140" t="s">
        <v>42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222</v>
      </c>
      <c r="AT277" s="143" t="s">
        <v>125</v>
      </c>
      <c r="AU277" s="143" t="s">
        <v>87</v>
      </c>
      <c r="AY277" s="17" t="s">
        <v>122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85</v>
      </c>
      <c r="BK277" s="144">
        <f>ROUND(I277*H277,2)</f>
        <v>0</v>
      </c>
      <c r="BL277" s="17" t="s">
        <v>222</v>
      </c>
      <c r="BM277" s="143" t="s">
        <v>634</v>
      </c>
    </row>
    <row r="278" spans="2:65" s="1" customFormat="1" ht="16.5" customHeight="1">
      <c r="B278" s="32"/>
      <c r="C278" s="132" t="s">
        <v>635</v>
      </c>
      <c r="D278" s="132" t="s">
        <v>125</v>
      </c>
      <c r="E278" s="133" t="s">
        <v>636</v>
      </c>
      <c r="F278" s="134" t="s">
        <v>637</v>
      </c>
      <c r="G278" s="135" t="s">
        <v>152</v>
      </c>
      <c r="H278" s="136">
        <v>18</v>
      </c>
      <c r="I278" s="137"/>
      <c r="J278" s="138">
        <f>ROUND(I278*H278,2)</f>
        <v>0</v>
      </c>
      <c r="K278" s="134" t="s">
        <v>1</v>
      </c>
      <c r="L278" s="32"/>
      <c r="M278" s="139" t="s">
        <v>1</v>
      </c>
      <c r="N278" s="140" t="s">
        <v>42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222</v>
      </c>
      <c r="AT278" s="143" t="s">
        <v>125</v>
      </c>
      <c r="AU278" s="143" t="s">
        <v>87</v>
      </c>
      <c r="AY278" s="17" t="s">
        <v>122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7" t="s">
        <v>85</v>
      </c>
      <c r="BK278" s="144">
        <f>ROUND(I278*H278,2)</f>
        <v>0</v>
      </c>
      <c r="BL278" s="17" t="s">
        <v>222</v>
      </c>
      <c r="BM278" s="143" t="s">
        <v>638</v>
      </c>
    </row>
    <row r="279" spans="2:65" s="12" customFormat="1" ht="11.25">
      <c r="B279" s="150"/>
      <c r="D279" s="151" t="s">
        <v>156</v>
      </c>
      <c r="E279" s="152" t="s">
        <v>1</v>
      </c>
      <c r="F279" s="153" t="s">
        <v>639</v>
      </c>
      <c r="H279" s="154">
        <v>11</v>
      </c>
      <c r="I279" s="155"/>
      <c r="L279" s="150"/>
      <c r="M279" s="156"/>
      <c r="T279" s="157"/>
      <c r="AT279" s="152" t="s">
        <v>156</v>
      </c>
      <c r="AU279" s="152" t="s">
        <v>87</v>
      </c>
      <c r="AV279" s="12" t="s">
        <v>87</v>
      </c>
      <c r="AW279" s="12" t="s">
        <v>32</v>
      </c>
      <c r="AX279" s="12" t="s">
        <v>77</v>
      </c>
      <c r="AY279" s="152" t="s">
        <v>122</v>
      </c>
    </row>
    <row r="280" spans="2:65" s="12" customFormat="1" ht="11.25">
      <c r="B280" s="150"/>
      <c r="D280" s="151" t="s">
        <v>156</v>
      </c>
      <c r="E280" s="152" t="s">
        <v>1</v>
      </c>
      <c r="F280" s="153" t="s">
        <v>640</v>
      </c>
      <c r="H280" s="154">
        <v>7</v>
      </c>
      <c r="I280" s="155"/>
      <c r="L280" s="150"/>
      <c r="M280" s="156"/>
      <c r="T280" s="157"/>
      <c r="AT280" s="152" t="s">
        <v>156</v>
      </c>
      <c r="AU280" s="152" t="s">
        <v>87</v>
      </c>
      <c r="AV280" s="12" t="s">
        <v>87</v>
      </c>
      <c r="AW280" s="12" t="s">
        <v>32</v>
      </c>
      <c r="AX280" s="12" t="s">
        <v>77</v>
      </c>
      <c r="AY280" s="152" t="s">
        <v>122</v>
      </c>
    </row>
    <row r="281" spans="2:65" s="13" customFormat="1" ht="11.25">
      <c r="B281" s="158"/>
      <c r="D281" s="151" t="s">
        <v>156</v>
      </c>
      <c r="E281" s="159" t="s">
        <v>1</v>
      </c>
      <c r="F281" s="160" t="s">
        <v>165</v>
      </c>
      <c r="H281" s="161">
        <v>18</v>
      </c>
      <c r="I281" s="162"/>
      <c r="L281" s="158"/>
      <c r="M281" s="163"/>
      <c r="T281" s="164"/>
      <c r="AT281" s="159" t="s">
        <v>156</v>
      </c>
      <c r="AU281" s="159" t="s">
        <v>87</v>
      </c>
      <c r="AV281" s="13" t="s">
        <v>154</v>
      </c>
      <c r="AW281" s="13" t="s">
        <v>32</v>
      </c>
      <c r="AX281" s="13" t="s">
        <v>85</v>
      </c>
      <c r="AY281" s="159" t="s">
        <v>122</v>
      </c>
    </row>
    <row r="282" spans="2:65" s="1" customFormat="1" ht="16.5" customHeight="1">
      <c r="B282" s="32"/>
      <c r="C282" s="132" t="s">
        <v>641</v>
      </c>
      <c r="D282" s="132" t="s">
        <v>125</v>
      </c>
      <c r="E282" s="133" t="s">
        <v>642</v>
      </c>
      <c r="F282" s="134" t="s">
        <v>643</v>
      </c>
      <c r="G282" s="135" t="s">
        <v>128</v>
      </c>
      <c r="H282" s="136">
        <v>1</v>
      </c>
      <c r="I282" s="137"/>
      <c r="J282" s="138">
        <f>ROUND(I282*H282,2)</f>
        <v>0</v>
      </c>
      <c r="K282" s="134" t="s">
        <v>1</v>
      </c>
      <c r="L282" s="32"/>
      <c r="M282" s="139" t="s">
        <v>1</v>
      </c>
      <c r="N282" s="140" t="s">
        <v>42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222</v>
      </c>
      <c r="AT282" s="143" t="s">
        <v>125</v>
      </c>
      <c r="AU282" s="143" t="s">
        <v>87</v>
      </c>
      <c r="AY282" s="17" t="s">
        <v>122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7" t="s">
        <v>85</v>
      </c>
      <c r="BK282" s="144">
        <f>ROUND(I282*H282,2)</f>
        <v>0</v>
      </c>
      <c r="BL282" s="17" t="s">
        <v>222</v>
      </c>
      <c r="BM282" s="143" t="s">
        <v>644</v>
      </c>
    </row>
    <row r="283" spans="2:65" s="1" customFormat="1" ht="16.5" customHeight="1">
      <c r="B283" s="32"/>
      <c r="C283" s="132" t="s">
        <v>645</v>
      </c>
      <c r="D283" s="132" t="s">
        <v>125</v>
      </c>
      <c r="E283" s="133" t="s">
        <v>646</v>
      </c>
      <c r="F283" s="134" t="s">
        <v>647</v>
      </c>
      <c r="G283" s="135" t="s">
        <v>128</v>
      </c>
      <c r="H283" s="136">
        <v>1</v>
      </c>
      <c r="I283" s="137"/>
      <c r="J283" s="138">
        <f>ROUND(I283*H283,2)</f>
        <v>0</v>
      </c>
      <c r="K283" s="134" t="s">
        <v>1</v>
      </c>
      <c r="L283" s="32"/>
      <c r="M283" s="139" t="s">
        <v>1</v>
      </c>
      <c r="N283" s="140" t="s">
        <v>42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222</v>
      </c>
      <c r="AT283" s="143" t="s">
        <v>125</v>
      </c>
      <c r="AU283" s="143" t="s">
        <v>87</v>
      </c>
      <c r="AY283" s="17" t="s">
        <v>122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85</v>
      </c>
      <c r="BK283" s="144">
        <f>ROUND(I283*H283,2)</f>
        <v>0</v>
      </c>
      <c r="BL283" s="17" t="s">
        <v>222</v>
      </c>
      <c r="BM283" s="143" t="s">
        <v>648</v>
      </c>
    </row>
    <row r="284" spans="2:65" s="1" customFormat="1" ht="19.5">
      <c r="B284" s="32"/>
      <c r="D284" s="151" t="s">
        <v>226</v>
      </c>
      <c r="F284" s="165" t="s">
        <v>649</v>
      </c>
      <c r="I284" s="166"/>
      <c r="L284" s="32"/>
      <c r="M284" s="167"/>
      <c r="T284" s="56"/>
      <c r="AT284" s="17" t="s">
        <v>226</v>
      </c>
      <c r="AU284" s="17" t="s">
        <v>87</v>
      </c>
    </row>
    <row r="285" spans="2:65" s="1" customFormat="1" ht="16.5" customHeight="1">
      <c r="B285" s="32"/>
      <c r="C285" s="132" t="s">
        <v>650</v>
      </c>
      <c r="D285" s="132" t="s">
        <v>125</v>
      </c>
      <c r="E285" s="133" t="s">
        <v>651</v>
      </c>
      <c r="F285" s="134" t="s">
        <v>652</v>
      </c>
      <c r="G285" s="135" t="s">
        <v>128</v>
      </c>
      <c r="H285" s="136">
        <v>1</v>
      </c>
      <c r="I285" s="137"/>
      <c r="J285" s="138">
        <f>ROUND(I285*H285,2)</f>
        <v>0</v>
      </c>
      <c r="K285" s="134" t="s">
        <v>1</v>
      </c>
      <c r="L285" s="32"/>
      <c r="M285" s="139" t="s">
        <v>1</v>
      </c>
      <c r="N285" s="140" t="s">
        <v>42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222</v>
      </c>
      <c r="AT285" s="143" t="s">
        <v>125</v>
      </c>
      <c r="AU285" s="143" t="s">
        <v>87</v>
      </c>
      <c r="AY285" s="17" t="s">
        <v>122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7" t="s">
        <v>85</v>
      </c>
      <c r="BK285" s="144">
        <f>ROUND(I285*H285,2)</f>
        <v>0</v>
      </c>
      <c r="BL285" s="17" t="s">
        <v>222</v>
      </c>
      <c r="BM285" s="143" t="s">
        <v>653</v>
      </c>
    </row>
    <row r="286" spans="2:65" s="1" customFormat="1" ht="19.5">
      <c r="B286" s="32"/>
      <c r="D286" s="151" t="s">
        <v>226</v>
      </c>
      <c r="F286" s="165" t="s">
        <v>654</v>
      </c>
      <c r="I286" s="166"/>
      <c r="L286" s="32"/>
      <c r="M286" s="167"/>
      <c r="T286" s="56"/>
      <c r="AT286" s="17" t="s">
        <v>226</v>
      </c>
      <c r="AU286" s="17" t="s">
        <v>87</v>
      </c>
    </row>
    <row r="287" spans="2:65" s="1" customFormat="1" ht="21.75" customHeight="1">
      <c r="B287" s="32"/>
      <c r="C287" s="132" t="s">
        <v>655</v>
      </c>
      <c r="D287" s="132" t="s">
        <v>125</v>
      </c>
      <c r="E287" s="133" t="s">
        <v>656</v>
      </c>
      <c r="F287" s="134" t="s">
        <v>657</v>
      </c>
      <c r="G287" s="135" t="s">
        <v>258</v>
      </c>
      <c r="H287" s="136">
        <v>6</v>
      </c>
      <c r="I287" s="137"/>
      <c r="J287" s="138">
        <f t="shared" ref="J287:J317" si="20">ROUND(I287*H287,2)</f>
        <v>0</v>
      </c>
      <c r="K287" s="134" t="s">
        <v>1</v>
      </c>
      <c r="L287" s="32"/>
      <c r="M287" s="139" t="s">
        <v>1</v>
      </c>
      <c r="N287" s="140" t="s">
        <v>42</v>
      </c>
      <c r="P287" s="141">
        <f t="shared" ref="P287:P317" si="21">O287*H287</f>
        <v>0</v>
      </c>
      <c r="Q287" s="141">
        <v>0</v>
      </c>
      <c r="R287" s="141">
        <f t="shared" ref="R287:R317" si="22">Q287*H287</f>
        <v>0</v>
      </c>
      <c r="S287" s="141">
        <v>0</v>
      </c>
      <c r="T287" s="142">
        <f t="shared" ref="T287:T317" si="23">S287*H287</f>
        <v>0</v>
      </c>
      <c r="AR287" s="143" t="s">
        <v>222</v>
      </c>
      <c r="AT287" s="143" t="s">
        <v>125</v>
      </c>
      <c r="AU287" s="143" t="s">
        <v>87</v>
      </c>
      <c r="AY287" s="17" t="s">
        <v>122</v>
      </c>
      <c r="BE287" s="144">
        <f t="shared" ref="BE287:BE317" si="24">IF(N287="základní",J287,0)</f>
        <v>0</v>
      </c>
      <c r="BF287" s="144">
        <f t="shared" ref="BF287:BF317" si="25">IF(N287="snížená",J287,0)</f>
        <v>0</v>
      </c>
      <c r="BG287" s="144">
        <f t="shared" ref="BG287:BG317" si="26">IF(N287="zákl. přenesená",J287,0)</f>
        <v>0</v>
      </c>
      <c r="BH287" s="144">
        <f t="shared" ref="BH287:BH317" si="27">IF(N287="sníž. přenesená",J287,0)</f>
        <v>0</v>
      </c>
      <c r="BI287" s="144">
        <f t="shared" ref="BI287:BI317" si="28">IF(N287="nulová",J287,0)</f>
        <v>0</v>
      </c>
      <c r="BJ287" s="17" t="s">
        <v>85</v>
      </c>
      <c r="BK287" s="144">
        <f t="shared" ref="BK287:BK317" si="29">ROUND(I287*H287,2)</f>
        <v>0</v>
      </c>
      <c r="BL287" s="17" t="s">
        <v>222</v>
      </c>
      <c r="BM287" s="143" t="s">
        <v>658</v>
      </c>
    </row>
    <row r="288" spans="2:65" s="1" customFormat="1" ht="21.75" customHeight="1">
      <c r="B288" s="32"/>
      <c r="C288" s="132" t="s">
        <v>659</v>
      </c>
      <c r="D288" s="132" t="s">
        <v>125</v>
      </c>
      <c r="E288" s="133" t="s">
        <v>660</v>
      </c>
      <c r="F288" s="134" t="s">
        <v>661</v>
      </c>
      <c r="G288" s="135" t="s">
        <v>258</v>
      </c>
      <c r="H288" s="136">
        <v>6</v>
      </c>
      <c r="I288" s="137"/>
      <c r="J288" s="138">
        <f t="shared" si="20"/>
        <v>0</v>
      </c>
      <c r="K288" s="134" t="s">
        <v>1</v>
      </c>
      <c r="L288" s="32"/>
      <c r="M288" s="139" t="s">
        <v>1</v>
      </c>
      <c r="N288" s="140" t="s">
        <v>42</v>
      </c>
      <c r="P288" s="141">
        <f t="shared" si="21"/>
        <v>0</v>
      </c>
      <c r="Q288" s="141">
        <v>0</v>
      </c>
      <c r="R288" s="141">
        <f t="shared" si="22"/>
        <v>0</v>
      </c>
      <c r="S288" s="141">
        <v>0</v>
      </c>
      <c r="T288" s="142">
        <f t="shared" si="23"/>
        <v>0</v>
      </c>
      <c r="AR288" s="143" t="s">
        <v>222</v>
      </c>
      <c r="AT288" s="143" t="s">
        <v>125</v>
      </c>
      <c r="AU288" s="143" t="s">
        <v>87</v>
      </c>
      <c r="AY288" s="17" t="s">
        <v>122</v>
      </c>
      <c r="BE288" s="144">
        <f t="shared" si="24"/>
        <v>0</v>
      </c>
      <c r="BF288" s="144">
        <f t="shared" si="25"/>
        <v>0</v>
      </c>
      <c r="BG288" s="144">
        <f t="shared" si="26"/>
        <v>0</v>
      </c>
      <c r="BH288" s="144">
        <f t="shared" si="27"/>
        <v>0</v>
      </c>
      <c r="BI288" s="144">
        <f t="shared" si="28"/>
        <v>0</v>
      </c>
      <c r="BJ288" s="17" t="s">
        <v>85</v>
      </c>
      <c r="BK288" s="144">
        <f t="shared" si="29"/>
        <v>0</v>
      </c>
      <c r="BL288" s="17" t="s">
        <v>222</v>
      </c>
      <c r="BM288" s="143" t="s">
        <v>662</v>
      </c>
    </row>
    <row r="289" spans="2:65" s="1" customFormat="1" ht="24.2" customHeight="1">
      <c r="B289" s="32"/>
      <c r="C289" s="132" t="s">
        <v>663</v>
      </c>
      <c r="D289" s="132" t="s">
        <v>125</v>
      </c>
      <c r="E289" s="133" t="s">
        <v>664</v>
      </c>
      <c r="F289" s="134" t="s">
        <v>665</v>
      </c>
      <c r="G289" s="135" t="s">
        <v>258</v>
      </c>
      <c r="H289" s="136">
        <v>6</v>
      </c>
      <c r="I289" s="137"/>
      <c r="J289" s="138">
        <f t="shared" si="20"/>
        <v>0</v>
      </c>
      <c r="K289" s="134" t="s">
        <v>1</v>
      </c>
      <c r="L289" s="32"/>
      <c r="M289" s="139" t="s">
        <v>1</v>
      </c>
      <c r="N289" s="140" t="s">
        <v>42</v>
      </c>
      <c r="P289" s="141">
        <f t="shared" si="21"/>
        <v>0</v>
      </c>
      <c r="Q289" s="141">
        <v>0</v>
      </c>
      <c r="R289" s="141">
        <f t="shared" si="22"/>
        <v>0</v>
      </c>
      <c r="S289" s="141">
        <v>0</v>
      </c>
      <c r="T289" s="142">
        <f t="shared" si="23"/>
        <v>0</v>
      </c>
      <c r="AR289" s="143" t="s">
        <v>222</v>
      </c>
      <c r="AT289" s="143" t="s">
        <v>125</v>
      </c>
      <c r="AU289" s="143" t="s">
        <v>87</v>
      </c>
      <c r="AY289" s="17" t="s">
        <v>122</v>
      </c>
      <c r="BE289" s="144">
        <f t="shared" si="24"/>
        <v>0</v>
      </c>
      <c r="BF289" s="144">
        <f t="shared" si="25"/>
        <v>0</v>
      </c>
      <c r="BG289" s="144">
        <f t="shared" si="26"/>
        <v>0</v>
      </c>
      <c r="BH289" s="144">
        <f t="shared" si="27"/>
        <v>0</v>
      </c>
      <c r="BI289" s="144">
        <f t="shared" si="28"/>
        <v>0</v>
      </c>
      <c r="BJ289" s="17" t="s">
        <v>85</v>
      </c>
      <c r="BK289" s="144">
        <f t="shared" si="29"/>
        <v>0</v>
      </c>
      <c r="BL289" s="17" t="s">
        <v>222</v>
      </c>
      <c r="BM289" s="143" t="s">
        <v>666</v>
      </c>
    </row>
    <row r="290" spans="2:65" s="1" customFormat="1" ht="24.2" customHeight="1">
      <c r="B290" s="32"/>
      <c r="C290" s="132" t="s">
        <v>667</v>
      </c>
      <c r="D290" s="132" t="s">
        <v>125</v>
      </c>
      <c r="E290" s="133" t="s">
        <v>668</v>
      </c>
      <c r="F290" s="134" t="s">
        <v>669</v>
      </c>
      <c r="G290" s="135" t="s">
        <v>258</v>
      </c>
      <c r="H290" s="136">
        <v>6</v>
      </c>
      <c r="I290" s="137"/>
      <c r="J290" s="138">
        <f t="shared" si="20"/>
        <v>0</v>
      </c>
      <c r="K290" s="134" t="s">
        <v>1</v>
      </c>
      <c r="L290" s="32"/>
      <c r="M290" s="139" t="s">
        <v>1</v>
      </c>
      <c r="N290" s="140" t="s">
        <v>42</v>
      </c>
      <c r="P290" s="141">
        <f t="shared" si="21"/>
        <v>0</v>
      </c>
      <c r="Q290" s="141">
        <v>0</v>
      </c>
      <c r="R290" s="141">
        <f t="shared" si="22"/>
        <v>0</v>
      </c>
      <c r="S290" s="141">
        <v>0</v>
      </c>
      <c r="T290" s="142">
        <f t="shared" si="23"/>
        <v>0</v>
      </c>
      <c r="AR290" s="143" t="s">
        <v>222</v>
      </c>
      <c r="AT290" s="143" t="s">
        <v>125</v>
      </c>
      <c r="AU290" s="143" t="s">
        <v>87</v>
      </c>
      <c r="AY290" s="17" t="s">
        <v>122</v>
      </c>
      <c r="BE290" s="144">
        <f t="shared" si="24"/>
        <v>0</v>
      </c>
      <c r="BF290" s="144">
        <f t="shared" si="25"/>
        <v>0</v>
      </c>
      <c r="BG290" s="144">
        <f t="shared" si="26"/>
        <v>0</v>
      </c>
      <c r="BH290" s="144">
        <f t="shared" si="27"/>
        <v>0</v>
      </c>
      <c r="BI290" s="144">
        <f t="shared" si="28"/>
        <v>0</v>
      </c>
      <c r="BJ290" s="17" t="s">
        <v>85</v>
      </c>
      <c r="BK290" s="144">
        <f t="shared" si="29"/>
        <v>0</v>
      </c>
      <c r="BL290" s="17" t="s">
        <v>222</v>
      </c>
      <c r="BM290" s="143" t="s">
        <v>670</v>
      </c>
    </row>
    <row r="291" spans="2:65" s="1" customFormat="1" ht="24.2" customHeight="1">
      <c r="B291" s="32"/>
      <c r="C291" s="132" t="s">
        <v>671</v>
      </c>
      <c r="D291" s="132" t="s">
        <v>125</v>
      </c>
      <c r="E291" s="133" t="s">
        <v>672</v>
      </c>
      <c r="F291" s="134" t="s">
        <v>673</v>
      </c>
      <c r="G291" s="135" t="s">
        <v>258</v>
      </c>
      <c r="H291" s="136">
        <v>3</v>
      </c>
      <c r="I291" s="137"/>
      <c r="J291" s="138">
        <f t="shared" si="20"/>
        <v>0</v>
      </c>
      <c r="K291" s="134" t="s">
        <v>1</v>
      </c>
      <c r="L291" s="32"/>
      <c r="M291" s="139" t="s">
        <v>1</v>
      </c>
      <c r="N291" s="140" t="s">
        <v>42</v>
      </c>
      <c r="P291" s="141">
        <f t="shared" si="21"/>
        <v>0</v>
      </c>
      <c r="Q291" s="141">
        <v>0</v>
      </c>
      <c r="R291" s="141">
        <f t="shared" si="22"/>
        <v>0</v>
      </c>
      <c r="S291" s="141">
        <v>0</v>
      </c>
      <c r="T291" s="142">
        <f t="shared" si="23"/>
        <v>0</v>
      </c>
      <c r="AR291" s="143" t="s">
        <v>222</v>
      </c>
      <c r="AT291" s="143" t="s">
        <v>125</v>
      </c>
      <c r="AU291" s="143" t="s">
        <v>87</v>
      </c>
      <c r="AY291" s="17" t="s">
        <v>122</v>
      </c>
      <c r="BE291" s="144">
        <f t="shared" si="24"/>
        <v>0</v>
      </c>
      <c r="BF291" s="144">
        <f t="shared" si="25"/>
        <v>0</v>
      </c>
      <c r="BG291" s="144">
        <f t="shared" si="26"/>
        <v>0</v>
      </c>
      <c r="BH291" s="144">
        <f t="shared" si="27"/>
        <v>0</v>
      </c>
      <c r="BI291" s="144">
        <f t="shared" si="28"/>
        <v>0</v>
      </c>
      <c r="BJ291" s="17" t="s">
        <v>85</v>
      </c>
      <c r="BK291" s="144">
        <f t="shared" si="29"/>
        <v>0</v>
      </c>
      <c r="BL291" s="17" t="s">
        <v>222</v>
      </c>
      <c r="BM291" s="143" t="s">
        <v>674</v>
      </c>
    </row>
    <row r="292" spans="2:65" s="1" customFormat="1" ht="24.2" customHeight="1">
      <c r="B292" s="32"/>
      <c r="C292" s="132" t="s">
        <v>675</v>
      </c>
      <c r="D292" s="132" t="s">
        <v>125</v>
      </c>
      <c r="E292" s="133" t="s">
        <v>676</v>
      </c>
      <c r="F292" s="134" t="s">
        <v>677</v>
      </c>
      <c r="G292" s="135" t="s">
        <v>258</v>
      </c>
      <c r="H292" s="136">
        <v>5</v>
      </c>
      <c r="I292" s="137"/>
      <c r="J292" s="138">
        <f t="shared" si="20"/>
        <v>0</v>
      </c>
      <c r="K292" s="134" t="s">
        <v>1</v>
      </c>
      <c r="L292" s="32"/>
      <c r="M292" s="139" t="s">
        <v>1</v>
      </c>
      <c r="N292" s="140" t="s">
        <v>42</v>
      </c>
      <c r="P292" s="141">
        <f t="shared" si="21"/>
        <v>0</v>
      </c>
      <c r="Q292" s="141">
        <v>0</v>
      </c>
      <c r="R292" s="141">
        <f t="shared" si="22"/>
        <v>0</v>
      </c>
      <c r="S292" s="141">
        <v>0</v>
      </c>
      <c r="T292" s="142">
        <f t="shared" si="23"/>
        <v>0</v>
      </c>
      <c r="AR292" s="143" t="s">
        <v>222</v>
      </c>
      <c r="AT292" s="143" t="s">
        <v>125</v>
      </c>
      <c r="AU292" s="143" t="s">
        <v>87</v>
      </c>
      <c r="AY292" s="17" t="s">
        <v>122</v>
      </c>
      <c r="BE292" s="144">
        <f t="shared" si="24"/>
        <v>0</v>
      </c>
      <c r="BF292" s="144">
        <f t="shared" si="25"/>
        <v>0</v>
      </c>
      <c r="BG292" s="144">
        <f t="shared" si="26"/>
        <v>0</v>
      </c>
      <c r="BH292" s="144">
        <f t="shared" si="27"/>
        <v>0</v>
      </c>
      <c r="BI292" s="144">
        <f t="shared" si="28"/>
        <v>0</v>
      </c>
      <c r="BJ292" s="17" t="s">
        <v>85</v>
      </c>
      <c r="BK292" s="144">
        <f t="shared" si="29"/>
        <v>0</v>
      </c>
      <c r="BL292" s="17" t="s">
        <v>222</v>
      </c>
      <c r="BM292" s="143" t="s">
        <v>678</v>
      </c>
    </row>
    <row r="293" spans="2:65" s="1" customFormat="1" ht="24.2" customHeight="1">
      <c r="B293" s="32"/>
      <c r="C293" s="132" t="s">
        <v>679</v>
      </c>
      <c r="D293" s="132" t="s">
        <v>125</v>
      </c>
      <c r="E293" s="133" t="s">
        <v>680</v>
      </c>
      <c r="F293" s="134" t="s">
        <v>681</v>
      </c>
      <c r="G293" s="135" t="s">
        <v>258</v>
      </c>
      <c r="H293" s="136">
        <v>2</v>
      </c>
      <c r="I293" s="137"/>
      <c r="J293" s="138">
        <f t="shared" si="20"/>
        <v>0</v>
      </c>
      <c r="K293" s="134" t="s">
        <v>1</v>
      </c>
      <c r="L293" s="32"/>
      <c r="M293" s="139" t="s">
        <v>1</v>
      </c>
      <c r="N293" s="140" t="s">
        <v>42</v>
      </c>
      <c r="P293" s="141">
        <f t="shared" si="21"/>
        <v>0</v>
      </c>
      <c r="Q293" s="141">
        <v>0</v>
      </c>
      <c r="R293" s="141">
        <f t="shared" si="22"/>
        <v>0</v>
      </c>
      <c r="S293" s="141">
        <v>0</v>
      </c>
      <c r="T293" s="142">
        <f t="shared" si="23"/>
        <v>0</v>
      </c>
      <c r="AR293" s="143" t="s">
        <v>222</v>
      </c>
      <c r="AT293" s="143" t="s">
        <v>125</v>
      </c>
      <c r="AU293" s="143" t="s">
        <v>87</v>
      </c>
      <c r="AY293" s="17" t="s">
        <v>122</v>
      </c>
      <c r="BE293" s="144">
        <f t="shared" si="24"/>
        <v>0</v>
      </c>
      <c r="BF293" s="144">
        <f t="shared" si="25"/>
        <v>0</v>
      </c>
      <c r="BG293" s="144">
        <f t="shared" si="26"/>
        <v>0</v>
      </c>
      <c r="BH293" s="144">
        <f t="shared" si="27"/>
        <v>0</v>
      </c>
      <c r="BI293" s="144">
        <f t="shared" si="28"/>
        <v>0</v>
      </c>
      <c r="BJ293" s="17" t="s">
        <v>85</v>
      </c>
      <c r="BK293" s="144">
        <f t="shared" si="29"/>
        <v>0</v>
      </c>
      <c r="BL293" s="17" t="s">
        <v>222</v>
      </c>
      <c r="BM293" s="143" t="s">
        <v>682</v>
      </c>
    </row>
    <row r="294" spans="2:65" s="1" customFormat="1" ht="24.2" customHeight="1">
      <c r="B294" s="32"/>
      <c r="C294" s="132" t="s">
        <v>683</v>
      </c>
      <c r="D294" s="132" t="s">
        <v>125</v>
      </c>
      <c r="E294" s="133" t="s">
        <v>684</v>
      </c>
      <c r="F294" s="134" t="s">
        <v>685</v>
      </c>
      <c r="G294" s="135" t="s">
        <v>258</v>
      </c>
      <c r="H294" s="136">
        <v>1</v>
      </c>
      <c r="I294" s="137"/>
      <c r="J294" s="138">
        <f t="shared" si="20"/>
        <v>0</v>
      </c>
      <c r="K294" s="134" t="s">
        <v>1</v>
      </c>
      <c r="L294" s="32"/>
      <c r="M294" s="139" t="s">
        <v>1</v>
      </c>
      <c r="N294" s="140" t="s">
        <v>42</v>
      </c>
      <c r="P294" s="141">
        <f t="shared" si="21"/>
        <v>0</v>
      </c>
      <c r="Q294" s="141">
        <v>0</v>
      </c>
      <c r="R294" s="141">
        <f t="shared" si="22"/>
        <v>0</v>
      </c>
      <c r="S294" s="141">
        <v>0</v>
      </c>
      <c r="T294" s="142">
        <f t="shared" si="23"/>
        <v>0</v>
      </c>
      <c r="AR294" s="143" t="s">
        <v>222</v>
      </c>
      <c r="AT294" s="143" t="s">
        <v>125</v>
      </c>
      <c r="AU294" s="143" t="s">
        <v>87</v>
      </c>
      <c r="AY294" s="17" t="s">
        <v>122</v>
      </c>
      <c r="BE294" s="144">
        <f t="shared" si="24"/>
        <v>0</v>
      </c>
      <c r="BF294" s="144">
        <f t="shared" si="25"/>
        <v>0</v>
      </c>
      <c r="BG294" s="144">
        <f t="shared" si="26"/>
        <v>0</v>
      </c>
      <c r="BH294" s="144">
        <f t="shared" si="27"/>
        <v>0</v>
      </c>
      <c r="BI294" s="144">
        <f t="shared" si="28"/>
        <v>0</v>
      </c>
      <c r="BJ294" s="17" t="s">
        <v>85</v>
      </c>
      <c r="BK294" s="144">
        <f t="shared" si="29"/>
        <v>0</v>
      </c>
      <c r="BL294" s="17" t="s">
        <v>222</v>
      </c>
      <c r="BM294" s="143" t="s">
        <v>686</v>
      </c>
    </row>
    <row r="295" spans="2:65" s="1" customFormat="1" ht="24.2" customHeight="1">
      <c r="B295" s="32"/>
      <c r="C295" s="132" t="s">
        <v>687</v>
      </c>
      <c r="D295" s="132" t="s">
        <v>125</v>
      </c>
      <c r="E295" s="133" t="s">
        <v>688</v>
      </c>
      <c r="F295" s="134" t="s">
        <v>689</v>
      </c>
      <c r="G295" s="135" t="s">
        <v>258</v>
      </c>
      <c r="H295" s="136">
        <v>4</v>
      </c>
      <c r="I295" s="137"/>
      <c r="J295" s="138">
        <f t="shared" si="20"/>
        <v>0</v>
      </c>
      <c r="K295" s="134" t="s">
        <v>1</v>
      </c>
      <c r="L295" s="32"/>
      <c r="M295" s="139" t="s">
        <v>1</v>
      </c>
      <c r="N295" s="140" t="s">
        <v>42</v>
      </c>
      <c r="P295" s="141">
        <f t="shared" si="21"/>
        <v>0</v>
      </c>
      <c r="Q295" s="141">
        <v>0</v>
      </c>
      <c r="R295" s="141">
        <f t="shared" si="22"/>
        <v>0</v>
      </c>
      <c r="S295" s="141">
        <v>0</v>
      </c>
      <c r="T295" s="142">
        <f t="shared" si="23"/>
        <v>0</v>
      </c>
      <c r="AR295" s="143" t="s">
        <v>222</v>
      </c>
      <c r="AT295" s="143" t="s">
        <v>125</v>
      </c>
      <c r="AU295" s="143" t="s">
        <v>87</v>
      </c>
      <c r="AY295" s="17" t="s">
        <v>122</v>
      </c>
      <c r="BE295" s="144">
        <f t="shared" si="24"/>
        <v>0</v>
      </c>
      <c r="BF295" s="144">
        <f t="shared" si="25"/>
        <v>0</v>
      </c>
      <c r="BG295" s="144">
        <f t="shared" si="26"/>
        <v>0</v>
      </c>
      <c r="BH295" s="144">
        <f t="shared" si="27"/>
        <v>0</v>
      </c>
      <c r="BI295" s="144">
        <f t="shared" si="28"/>
        <v>0</v>
      </c>
      <c r="BJ295" s="17" t="s">
        <v>85</v>
      </c>
      <c r="BK295" s="144">
        <f t="shared" si="29"/>
        <v>0</v>
      </c>
      <c r="BL295" s="17" t="s">
        <v>222</v>
      </c>
      <c r="BM295" s="143" t="s">
        <v>690</v>
      </c>
    </row>
    <row r="296" spans="2:65" s="1" customFormat="1" ht="24.2" customHeight="1">
      <c r="B296" s="32"/>
      <c r="C296" s="132" t="s">
        <v>691</v>
      </c>
      <c r="D296" s="132" t="s">
        <v>125</v>
      </c>
      <c r="E296" s="133" t="s">
        <v>692</v>
      </c>
      <c r="F296" s="134" t="s">
        <v>693</v>
      </c>
      <c r="G296" s="135" t="s">
        <v>258</v>
      </c>
      <c r="H296" s="136">
        <v>6</v>
      </c>
      <c r="I296" s="137"/>
      <c r="J296" s="138">
        <f t="shared" si="20"/>
        <v>0</v>
      </c>
      <c r="K296" s="134" t="s">
        <v>1</v>
      </c>
      <c r="L296" s="32"/>
      <c r="M296" s="139" t="s">
        <v>1</v>
      </c>
      <c r="N296" s="140" t="s">
        <v>42</v>
      </c>
      <c r="P296" s="141">
        <f t="shared" si="21"/>
        <v>0</v>
      </c>
      <c r="Q296" s="141">
        <v>0</v>
      </c>
      <c r="R296" s="141">
        <f t="shared" si="22"/>
        <v>0</v>
      </c>
      <c r="S296" s="141">
        <v>0</v>
      </c>
      <c r="T296" s="142">
        <f t="shared" si="23"/>
        <v>0</v>
      </c>
      <c r="AR296" s="143" t="s">
        <v>222</v>
      </c>
      <c r="AT296" s="143" t="s">
        <v>125</v>
      </c>
      <c r="AU296" s="143" t="s">
        <v>87</v>
      </c>
      <c r="AY296" s="17" t="s">
        <v>122</v>
      </c>
      <c r="BE296" s="144">
        <f t="shared" si="24"/>
        <v>0</v>
      </c>
      <c r="BF296" s="144">
        <f t="shared" si="25"/>
        <v>0</v>
      </c>
      <c r="BG296" s="144">
        <f t="shared" si="26"/>
        <v>0</v>
      </c>
      <c r="BH296" s="144">
        <f t="shared" si="27"/>
        <v>0</v>
      </c>
      <c r="BI296" s="144">
        <f t="shared" si="28"/>
        <v>0</v>
      </c>
      <c r="BJ296" s="17" t="s">
        <v>85</v>
      </c>
      <c r="BK296" s="144">
        <f t="shared" si="29"/>
        <v>0</v>
      </c>
      <c r="BL296" s="17" t="s">
        <v>222</v>
      </c>
      <c r="BM296" s="143" t="s">
        <v>694</v>
      </c>
    </row>
    <row r="297" spans="2:65" s="1" customFormat="1" ht="24.2" customHeight="1">
      <c r="B297" s="32"/>
      <c r="C297" s="132" t="s">
        <v>695</v>
      </c>
      <c r="D297" s="132" t="s">
        <v>125</v>
      </c>
      <c r="E297" s="133" t="s">
        <v>696</v>
      </c>
      <c r="F297" s="134" t="s">
        <v>697</v>
      </c>
      <c r="G297" s="135" t="s">
        <v>258</v>
      </c>
      <c r="H297" s="136">
        <v>6</v>
      </c>
      <c r="I297" s="137"/>
      <c r="J297" s="138">
        <f t="shared" si="20"/>
        <v>0</v>
      </c>
      <c r="K297" s="134" t="s">
        <v>1</v>
      </c>
      <c r="L297" s="32"/>
      <c r="M297" s="139" t="s">
        <v>1</v>
      </c>
      <c r="N297" s="140" t="s">
        <v>42</v>
      </c>
      <c r="P297" s="141">
        <f t="shared" si="21"/>
        <v>0</v>
      </c>
      <c r="Q297" s="141">
        <v>0</v>
      </c>
      <c r="R297" s="141">
        <f t="shared" si="22"/>
        <v>0</v>
      </c>
      <c r="S297" s="141">
        <v>0</v>
      </c>
      <c r="T297" s="142">
        <f t="shared" si="23"/>
        <v>0</v>
      </c>
      <c r="AR297" s="143" t="s">
        <v>222</v>
      </c>
      <c r="AT297" s="143" t="s">
        <v>125</v>
      </c>
      <c r="AU297" s="143" t="s">
        <v>87</v>
      </c>
      <c r="AY297" s="17" t="s">
        <v>122</v>
      </c>
      <c r="BE297" s="144">
        <f t="shared" si="24"/>
        <v>0</v>
      </c>
      <c r="BF297" s="144">
        <f t="shared" si="25"/>
        <v>0</v>
      </c>
      <c r="BG297" s="144">
        <f t="shared" si="26"/>
        <v>0</v>
      </c>
      <c r="BH297" s="144">
        <f t="shared" si="27"/>
        <v>0</v>
      </c>
      <c r="BI297" s="144">
        <f t="shared" si="28"/>
        <v>0</v>
      </c>
      <c r="BJ297" s="17" t="s">
        <v>85</v>
      </c>
      <c r="BK297" s="144">
        <f t="shared" si="29"/>
        <v>0</v>
      </c>
      <c r="BL297" s="17" t="s">
        <v>222</v>
      </c>
      <c r="BM297" s="143" t="s">
        <v>698</v>
      </c>
    </row>
    <row r="298" spans="2:65" s="1" customFormat="1" ht="24.2" customHeight="1">
      <c r="B298" s="32"/>
      <c r="C298" s="132" t="s">
        <v>699</v>
      </c>
      <c r="D298" s="132" t="s">
        <v>125</v>
      </c>
      <c r="E298" s="133" t="s">
        <v>700</v>
      </c>
      <c r="F298" s="134" t="s">
        <v>701</v>
      </c>
      <c r="G298" s="135" t="s">
        <v>258</v>
      </c>
      <c r="H298" s="136">
        <v>6</v>
      </c>
      <c r="I298" s="137"/>
      <c r="J298" s="138">
        <f t="shared" si="20"/>
        <v>0</v>
      </c>
      <c r="K298" s="134" t="s">
        <v>1</v>
      </c>
      <c r="L298" s="32"/>
      <c r="M298" s="139" t="s">
        <v>1</v>
      </c>
      <c r="N298" s="140" t="s">
        <v>42</v>
      </c>
      <c r="P298" s="141">
        <f t="shared" si="21"/>
        <v>0</v>
      </c>
      <c r="Q298" s="141">
        <v>0</v>
      </c>
      <c r="R298" s="141">
        <f t="shared" si="22"/>
        <v>0</v>
      </c>
      <c r="S298" s="141">
        <v>0</v>
      </c>
      <c r="T298" s="142">
        <f t="shared" si="23"/>
        <v>0</v>
      </c>
      <c r="AR298" s="143" t="s">
        <v>222</v>
      </c>
      <c r="AT298" s="143" t="s">
        <v>125</v>
      </c>
      <c r="AU298" s="143" t="s">
        <v>87</v>
      </c>
      <c r="AY298" s="17" t="s">
        <v>122</v>
      </c>
      <c r="BE298" s="144">
        <f t="shared" si="24"/>
        <v>0</v>
      </c>
      <c r="BF298" s="144">
        <f t="shared" si="25"/>
        <v>0</v>
      </c>
      <c r="BG298" s="144">
        <f t="shared" si="26"/>
        <v>0</v>
      </c>
      <c r="BH298" s="144">
        <f t="shared" si="27"/>
        <v>0</v>
      </c>
      <c r="BI298" s="144">
        <f t="shared" si="28"/>
        <v>0</v>
      </c>
      <c r="BJ298" s="17" t="s">
        <v>85</v>
      </c>
      <c r="BK298" s="144">
        <f t="shared" si="29"/>
        <v>0</v>
      </c>
      <c r="BL298" s="17" t="s">
        <v>222</v>
      </c>
      <c r="BM298" s="143" t="s">
        <v>702</v>
      </c>
    </row>
    <row r="299" spans="2:65" s="1" customFormat="1" ht="24.2" customHeight="1">
      <c r="B299" s="32"/>
      <c r="C299" s="132" t="s">
        <v>703</v>
      </c>
      <c r="D299" s="132" t="s">
        <v>125</v>
      </c>
      <c r="E299" s="133" t="s">
        <v>704</v>
      </c>
      <c r="F299" s="134" t="s">
        <v>705</v>
      </c>
      <c r="G299" s="135" t="s">
        <v>258</v>
      </c>
      <c r="H299" s="136">
        <v>7</v>
      </c>
      <c r="I299" s="137"/>
      <c r="J299" s="138">
        <f t="shared" si="20"/>
        <v>0</v>
      </c>
      <c r="K299" s="134" t="s">
        <v>1</v>
      </c>
      <c r="L299" s="32"/>
      <c r="M299" s="139" t="s">
        <v>1</v>
      </c>
      <c r="N299" s="140" t="s">
        <v>42</v>
      </c>
      <c r="P299" s="141">
        <f t="shared" si="21"/>
        <v>0</v>
      </c>
      <c r="Q299" s="141">
        <v>0</v>
      </c>
      <c r="R299" s="141">
        <f t="shared" si="22"/>
        <v>0</v>
      </c>
      <c r="S299" s="141">
        <v>0</v>
      </c>
      <c r="T299" s="142">
        <f t="shared" si="23"/>
        <v>0</v>
      </c>
      <c r="AR299" s="143" t="s">
        <v>222</v>
      </c>
      <c r="AT299" s="143" t="s">
        <v>125</v>
      </c>
      <c r="AU299" s="143" t="s">
        <v>87</v>
      </c>
      <c r="AY299" s="17" t="s">
        <v>122</v>
      </c>
      <c r="BE299" s="144">
        <f t="shared" si="24"/>
        <v>0</v>
      </c>
      <c r="BF299" s="144">
        <f t="shared" si="25"/>
        <v>0</v>
      </c>
      <c r="BG299" s="144">
        <f t="shared" si="26"/>
        <v>0</v>
      </c>
      <c r="BH299" s="144">
        <f t="shared" si="27"/>
        <v>0</v>
      </c>
      <c r="BI299" s="144">
        <f t="shared" si="28"/>
        <v>0</v>
      </c>
      <c r="BJ299" s="17" t="s">
        <v>85</v>
      </c>
      <c r="BK299" s="144">
        <f t="shared" si="29"/>
        <v>0</v>
      </c>
      <c r="BL299" s="17" t="s">
        <v>222</v>
      </c>
      <c r="BM299" s="143" t="s">
        <v>706</v>
      </c>
    </row>
    <row r="300" spans="2:65" s="1" customFormat="1" ht="21.75" customHeight="1">
      <c r="B300" s="32"/>
      <c r="C300" s="132" t="s">
        <v>707</v>
      </c>
      <c r="D300" s="132" t="s">
        <v>125</v>
      </c>
      <c r="E300" s="133" t="s">
        <v>708</v>
      </c>
      <c r="F300" s="134" t="s">
        <v>709</v>
      </c>
      <c r="G300" s="135" t="s">
        <v>258</v>
      </c>
      <c r="H300" s="136">
        <v>2</v>
      </c>
      <c r="I300" s="137"/>
      <c r="J300" s="138">
        <f t="shared" si="20"/>
        <v>0</v>
      </c>
      <c r="K300" s="134" t="s">
        <v>1</v>
      </c>
      <c r="L300" s="32"/>
      <c r="M300" s="139" t="s">
        <v>1</v>
      </c>
      <c r="N300" s="140" t="s">
        <v>42</v>
      </c>
      <c r="P300" s="141">
        <f t="shared" si="21"/>
        <v>0</v>
      </c>
      <c r="Q300" s="141">
        <v>0</v>
      </c>
      <c r="R300" s="141">
        <f t="shared" si="22"/>
        <v>0</v>
      </c>
      <c r="S300" s="141">
        <v>0</v>
      </c>
      <c r="T300" s="142">
        <f t="shared" si="23"/>
        <v>0</v>
      </c>
      <c r="AR300" s="143" t="s">
        <v>222</v>
      </c>
      <c r="AT300" s="143" t="s">
        <v>125</v>
      </c>
      <c r="AU300" s="143" t="s">
        <v>87</v>
      </c>
      <c r="AY300" s="17" t="s">
        <v>122</v>
      </c>
      <c r="BE300" s="144">
        <f t="shared" si="24"/>
        <v>0</v>
      </c>
      <c r="BF300" s="144">
        <f t="shared" si="25"/>
        <v>0</v>
      </c>
      <c r="BG300" s="144">
        <f t="shared" si="26"/>
        <v>0</v>
      </c>
      <c r="BH300" s="144">
        <f t="shared" si="27"/>
        <v>0</v>
      </c>
      <c r="BI300" s="144">
        <f t="shared" si="28"/>
        <v>0</v>
      </c>
      <c r="BJ300" s="17" t="s">
        <v>85</v>
      </c>
      <c r="BK300" s="144">
        <f t="shared" si="29"/>
        <v>0</v>
      </c>
      <c r="BL300" s="17" t="s">
        <v>222</v>
      </c>
      <c r="BM300" s="143" t="s">
        <v>710</v>
      </c>
    </row>
    <row r="301" spans="2:65" s="1" customFormat="1" ht="24.2" customHeight="1">
      <c r="B301" s="32"/>
      <c r="C301" s="132" t="s">
        <v>711</v>
      </c>
      <c r="D301" s="132" t="s">
        <v>125</v>
      </c>
      <c r="E301" s="133" t="s">
        <v>712</v>
      </c>
      <c r="F301" s="134" t="s">
        <v>713</v>
      </c>
      <c r="G301" s="135" t="s">
        <v>258</v>
      </c>
      <c r="H301" s="136">
        <v>1</v>
      </c>
      <c r="I301" s="137"/>
      <c r="J301" s="138">
        <f t="shared" si="20"/>
        <v>0</v>
      </c>
      <c r="K301" s="134" t="s">
        <v>1</v>
      </c>
      <c r="L301" s="32"/>
      <c r="M301" s="139" t="s">
        <v>1</v>
      </c>
      <c r="N301" s="140" t="s">
        <v>42</v>
      </c>
      <c r="P301" s="141">
        <f t="shared" si="21"/>
        <v>0</v>
      </c>
      <c r="Q301" s="141">
        <v>0</v>
      </c>
      <c r="R301" s="141">
        <f t="shared" si="22"/>
        <v>0</v>
      </c>
      <c r="S301" s="141">
        <v>0</v>
      </c>
      <c r="T301" s="142">
        <f t="shared" si="23"/>
        <v>0</v>
      </c>
      <c r="AR301" s="143" t="s">
        <v>222</v>
      </c>
      <c r="AT301" s="143" t="s">
        <v>125</v>
      </c>
      <c r="AU301" s="143" t="s">
        <v>87</v>
      </c>
      <c r="AY301" s="17" t="s">
        <v>122</v>
      </c>
      <c r="BE301" s="144">
        <f t="shared" si="24"/>
        <v>0</v>
      </c>
      <c r="BF301" s="144">
        <f t="shared" si="25"/>
        <v>0</v>
      </c>
      <c r="BG301" s="144">
        <f t="shared" si="26"/>
        <v>0</v>
      </c>
      <c r="BH301" s="144">
        <f t="shared" si="27"/>
        <v>0</v>
      </c>
      <c r="BI301" s="144">
        <f t="shared" si="28"/>
        <v>0</v>
      </c>
      <c r="BJ301" s="17" t="s">
        <v>85</v>
      </c>
      <c r="BK301" s="144">
        <f t="shared" si="29"/>
        <v>0</v>
      </c>
      <c r="BL301" s="17" t="s">
        <v>222</v>
      </c>
      <c r="BM301" s="143" t="s">
        <v>714</v>
      </c>
    </row>
    <row r="302" spans="2:65" s="1" customFormat="1" ht="24.2" customHeight="1">
      <c r="B302" s="32"/>
      <c r="C302" s="132" t="s">
        <v>715</v>
      </c>
      <c r="D302" s="132" t="s">
        <v>125</v>
      </c>
      <c r="E302" s="133" t="s">
        <v>716</v>
      </c>
      <c r="F302" s="134" t="s">
        <v>717</v>
      </c>
      <c r="G302" s="135" t="s">
        <v>258</v>
      </c>
      <c r="H302" s="136">
        <v>1</v>
      </c>
      <c r="I302" s="137"/>
      <c r="J302" s="138">
        <f t="shared" si="20"/>
        <v>0</v>
      </c>
      <c r="K302" s="134" t="s">
        <v>1</v>
      </c>
      <c r="L302" s="32"/>
      <c r="M302" s="139" t="s">
        <v>1</v>
      </c>
      <c r="N302" s="140" t="s">
        <v>42</v>
      </c>
      <c r="P302" s="141">
        <f t="shared" si="21"/>
        <v>0</v>
      </c>
      <c r="Q302" s="141">
        <v>0</v>
      </c>
      <c r="R302" s="141">
        <f t="shared" si="22"/>
        <v>0</v>
      </c>
      <c r="S302" s="141">
        <v>0</v>
      </c>
      <c r="T302" s="142">
        <f t="shared" si="23"/>
        <v>0</v>
      </c>
      <c r="AR302" s="143" t="s">
        <v>222</v>
      </c>
      <c r="AT302" s="143" t="s">
        <v>125</v>
      </c>
      <c r="AU302" s="143" t="s">
        <v>87</v>
      </c>
      <c r="AY302" s="17" t="s">
        <v>122</v>
      </c>
      <c r="BE302" s="144">
        <f t="shared" si="24"/>
        <v>0</v>
      </c>
      <c r="BF302" s="144">
        <f t="shared" si="25"/>
        <v>0</v>
      </c>
      <c r="BG302" s="144">
        <f t="shared" si="26"/>
        <v>0</v>
      </c>
      <c r="BH302" s="144">
        <f t="shared" si="27"/>
        <v>0</v>
      </c>
      <c r="BI302" s="144">
        <f t="shared" si="28"/>
        <v>0</v>
      </c>
      <c r="BJ302" s="17" t="s">
        <v>85</v>
      </c>
      <c r="BK302" s="144">
        <f t="shared" si="29"/>
        <v>0</v>
      </c>
      <c r="BL302" s="17" t="s">
        <v>222</v>
      </c>
      <c r="BM302" s="143" t="s">
        <v>718</v>
      </c>
    </row>
    <row r="303" spans="2:65" s="1" customFormat="1" ht="24.2" customHeight="1">
      <c r="B303" s="32"/>
      <c r="C303" s="132" t="s">
        <v>719</v>
      </c>
      <c r="D303" s="132" t="s">
        <v>125</v>
      </c>
      <c r="E303" s="133" t="s">
        <v>720</v>
      </c>
      <c r="F303" s="134" t="s">
        <v>721</v>
      </c>
      <c r="G303" s="135" t="s">
        <v>258</v>
      </c>
      <c r="H303" s="136">
        <v>1</v>
      </c>
      <c r="I303" s="137"/>
      <c r="J303" s="138">
        <f t="shared" si="20"/>
        <v>0</v>
      </c>
      <c r="K303" s="134" t="s">
        <v>1</v>
      </c>
      <c r="L303" s="32"/>
      <c r="M303" s="139" t="s">
        <v>1</v>
      </c>
      <c r="N303" s="140" t="s">
        <v>42</v>
      </c>
      <c r="P303" s="141">
        <f t="shared" si="21"/>
        <v>0</v>
      </c>
      <c r="Q303" s="141">
        <v>0</v>
      </c>
      <c r="R303" s="141">
        <f t="shared" si="22"/>
        <v>0</v>
      </c>
      <c r="S303" s="141">
        <v>0</v>
      </c>
      <c r="T303" s="142">
        <f t="shared" si="23"/>
        <v>0</v>
      </c>
      <c r="AR303" s="143" t="s">
        <v>222</v>
      </c>
      <c r="AT303" s="143" t="s">
        <v>125</v>
      </c>
      <c r="AU303" s="143" t="s">
        <v>87</v>
      </c>
      <c r="AY303" s="17" t="s">
        <v>122</v>
      </c>
      <c r="BE303" s="144">
        <f t="shared" si="24"/>
        <v>0</v>
      </c>
      <c r="BF303" s="144">
        <f t="shared" si="25"/>
        <v>0</v>
      </c>
      <c r="BG303" s="144">
        <f t="shared" si="26"/>
        <v>0</v>
      </c>
      <c r="BH303" s="144">
        <f t="shared" si="27"/>
        <v>0</v>
      </c>
      <c r="BI303" s="144">
        <f t="shared" si="28"/>
        <v>0</v>
      </c>
      <c r="BJ303" s="17" t="s">
        <v>85</v>
      </c>
      <c r="BK303" s="144">
        <f t="shared" si="29"/>
        <v>0</v>
      </c>
      <c r="BL303" s="17" t="s">
        <v>222</v>
      </c>
      <c r="BM303" s="143" t="s">
        <v>722</v>
      </c>
    </row>
    <row r="304" spans="2:65" s="1" customFormat="1" ht="24.2" customHeight="1">
      <c r="B304" s="32"/>
      <c r="C304" s="132" t="s">
        <v>723</v>
      </c>
      <c r="D304" s="132" t="s">
        <v>125</v>
      </c>
      <c r="E304" s="133" t="s">
        <v>724</v>
      </c>
      <c r="F304" s="134" t="s">
        <v>725</v>
      </c>
      <c r="G304" s="135" t="s">
        <v>258</v>
      </c>
      <c r="H304" s="136">
        <v>1</v>
      </c>
      <c r="I304" s="137"/>
      <c r="J304" s="138">
        <f t="shared" si="20"/>
        <v>0</v>
      </c>
      <c r="K304" s="134" t="s">
        <v>1</v>
      </c>
      <c r="L304" s="32"/>
      <c r="M304" s="139" t="s">
        <v>1</v>
      </c>
      <c r="N304" s="140" t="s">
        <v>42</v>
      </c>
      <c r="P304" s="141">
        <f t="shared" si="21"/>
        <v>0</v>
      </c>
      <c r="Q304" s="141">
        <v>0</v>
      </c>
      <c r="R304" s="141">
        <f t="shared" si="22"/>
        <v>0</v>
      </c>
      <c r="S304" s="141">
        <v>0</v>
      </c>
      <c r="T304" s="142">
        <f t="shared" si="23"/>
        <v>0</v>
      </c>
      <c r="AR304" s="143" t="s">
        <v>222</v>
      </c>
      <c r="AT304" s="143" t="s">
        <v>125</v>
      </c>
      <c r="AU304" s="143" t="s">
        <v>87</v>
      </c>
      <c r="AY304" s="17" t="s">
        <v>122</v>
      </c>
      <c r="BE304" s="144">
        <f t="shared" si="24"/>
        <v>0</v>
      </c>
      <c r="BF304" s="144">
        <f t="shared" si="25"/>
        <v>0</v>
      </c>
      <c r="BG304" s="144">
        <f t="shared" si="26"/>
        <v>0</v>
      </c>
      <c r="BH304" s="144">
        <f t="shared" si="27"/>
        <v>0</v>
      </c>
      <c r="BI304" s="144">
        <f t="shared" si="28"/>
        <v>0</v>
      </c>
      <c r="BJ304" s="17" t="s">
        <v>85</v>
      </c>
      <c r="BK304" s="144">
        <f t="shared" si="29"/>
        <v>0</v>
      </c>
      <c r="BL304" s="17" t="s">
        <v>222</v>
      </c>
      <c r="BM304" s="143" t="s">
        <v>726</v>
      </c>
    </row>
    <row r="305" spans="2:65" s="1" customFormat="1" ht="24.2" customHeight="1">
      <c r="B305" s="32"/>
      <c r="C305" s="132" t="s">
        <v>727</v>
      </c>
      <c r="D305" s="132" t="s">
        <v>125</v>
      </c>
      <c r="E305" s="133" t="s">
        <v>728</v>
      </c>
      <c r="F305" s="134" t="s">
        <v>729</v>
      </c>
      <c r="G305" s="135" t="s">
        <v>258</v>
      </c>
      <c r="H305" s="136">
        <v>1</v>
      </c>
      <c r="I305" s="137"/>
      <c r="J305" s="138">
        <f t="shared" si="20"/>
        <v>0</v>
      </c>
      <c r="K305" s="134" t="s">
        <v>1</v>
      </c>
      <c r="L305" s="32"/>
      <c r="M305" s="139" t="s">
        <v>1</v>
      </c>
      <c r="N305" s="140" t="s">
        <v>42</v>
      </c>
      <c r="P305" s="141">
        <f t="shared" si="21"/>
        <v>0</v>
      </c>
      <c r="Q305" s="141">
        <v>0</v>
      </c>
      <c r="R305" s="141">
        <f t="shared" si="22"/>
        <v>0</v>
      </c>
      <c r="S305" s="141">
        <v>0</v>
      </c>
      <c r="T305" s="142">
        <f t="shared" si="23"/>
        <v>0</v>
      </c>
      <c r="AR305" s="143" t="s">
        <v>222</v>
      </c>
      <c r="AT305" s="143" t="s">
        <v>125</v>
      </c>
      <c r="AU305" s="143" t="s">
        <v>87</v>
      </c>
      <c r="AY305" s="17" t="s">
        <v>122</v>
      </c>
      <c r="BE305" s="144">
        <f t="shared" si="24"/>
        <v>0</v>
      </c>
      <c r="BF305" s="144">
        <f t="shared" si="25"/>
        <v>0</v>
      </c>
      <c r="BG305" s="144">
        <f t="shared" si="26"/>
        <v>0</v>
      </c>
      <c r="BH305" s="144">
        <f t="shared" si="27"/>
        <v>0</v>
      </c>
      <c r="BI305" s="144">
        <f t="shared" si="28"/>
        <v>0</v>
      </c>
      <c r="BJ305" s="17" t="s">
        <v>85</v>
      </c>
      <c r="BK305" s="144">
        <f t="shared" si="29"/>
        <v>0</v>
      </c>
      <c r="BL305" s="17" t="s">
        <v>222</v>
      </c>
      <c r="BM305" s="143" t="s">
        <v>730</v>
      </c>
    </row>
    <row r="306" spans="2:65" s="1" customFormat="1" ht="21.75" customHeight="1">
      <c r="B306" s="32"/>
      <c r="C306" s="132" t="s">
        <v>731</v>
      </c>
      <c r="D306" s="132" t="s">
        <v>125</v>
      </c>
      <c r="E306" s="133" t="s">
        <v>732</v>
      </c>
      <c r="F306" s="134" t="s">
        <v>733</v>
      </c>
      <c r="G306" s="135" t="s">
        <v>258</v>
      </c>
      <c r="H306" s="136">
        <v>2</v>
      </c>
      <c r="I306" s="137"/>
      <c r="J306" s="138">
        <f t="shared" si="20"/>
        <v>0</v>
      </c>
      <c r="K306" s="134" t="s">
        <v>1</v>
      </c>
      <c r="L306" s="32"/>
      <c r="M306" s="139" t="s">
        <v>1</v>
      </c>
      <c r="N306" s="140" t="s">
        <v>42</v>
      </c>
      <c r="P306" s="141">
        <f t="shared" si="21"/>
        <v>0</v>
      </c>
      <c r="Q306" s="141">
        <v>0</v>
      </c>
      <c r="R306" s="141">
        <f t="shared" si="22"/>
        <v>0</v>
      </c>
      <c r="S306" s="141">
        <v>0</v>
      </c>
      <c r="T306" s="142">
        <f t="shared" si="23"/>
        <v>0</v>
      </c>
      <c r="AR306" s="143" t="s">
        <v>222</v>
      </c>
      <c r="AT306" s="143" t="s">
        <v>125</v>
      </c>
      <c r="AU306" s="143" t="s">
        <v>87</v>
      </c>
      <c r="AY306" s="17" t="s">
        <v>122</v>
      </c>
      <c r="BE306" s="144">
        <f t="shared" si="24"/>
        <v>0</v>
      </c>
      <c r="BF306" s="144">
        <f t="shared" si="25"/>
        <v>0</v>
      </c>
      <c r="BG306" s="144">
        <f t="shared" si="26"/>
        <v>0</v>
      </c>
      <c r="BH306" s="144">
        <f t="shared" si="27"/>
        <v>0</v>
      </c>
      <c r="BI306" s="144">
        <f t="shared" si="28"/>
        <v>0</v>
      </c>
      <c r="BJ306" s="17" t="s">
        <v>85</v>
      </c>
      <c r="BK306" s="144">
        <f t="shared" si="29"/>
        <v>0</v>
      </c>
      <c r="BL306" s="17" t="s">
        <v>222</v>
      </c>
      <c r="BM306" s="143" t="s">
        <v>734</v>
      </c>
    </row>
    <row r="307" spans="2:65" s="1" customFormat="1" ht="21.75" customHeight="1">
      <c r="B307" s="32"/>
      <c r="C307" s="132" t="s">
        <v>735</v>
      </c>
      <c r="D307" s="132" t="s">
        <v>125</v>
      </c>
      <c r="E307" s="133" t="s">
        <v>736</v>
      </c>
      <c r="F307" s="134" t="s">
        <v>737</v>
      </c>
      <c r="G307" s="135" t="s">
        <v>258</v>
      </c>
      <c r="H307" s="136">
        <v>1</v>
      </c>
      <c r="I307" s="137"/>
      <c r="J307" s="138">
        <f t="shared" si="20"/>
        <v>0</v>
      </c>
      <c r="K307" s="134" t="s">
        <v>1</v>
      </c>
      <c r="L307" s="32"/>
      <c r="M307" s="139" t="s">
        <v>1</v>
      </c>
      <c r="N307" s="140" t="s">
        <v>42</v>
      </c>
      <c r="P307" s="141">
        <f t="shared" si="21"/>
        <v>0</v>
      </c>
      <c r="Q307" s="141">
        <v>0</v>
      </c>
      <c r="R307" s="141">
        <f t="shared" si="22"/>
        <v>0</v>
      </c>
      <c r="S307" s="141">
        <v>0</v>
      </c>
      <c r="T307" s="142">
        <f t="shared" si="23"/>
        <v>0</v>
      </c>
      <c r="AR307" s="143" t="s">
        <v>222</v>
      </c>
      <c r="AT307" s="143" t="s">
        <v>125</v>
      </c>
      <c r="AU307" s="143" t="s">
        <v>87</v>
      </c>
      <c r="AY307" s="17" t="s">
        <v>122</v>
      </c>
      <c r="BE307" s="144">
        <f t="shared" si="24"/>
        <v>0</v>
      </c>
      <c r="BF307" s="144">
        <f t="shared" si="25"/>
        <v>0</v>
      </c>
      <c r="BG307" s="144">
        <f t="shared" si="26"/>
        <v>0</v>
      </c>
      <c r="BH307" s="144">
        <f t="shared" si="27"/>
        <v>0</v>
      </c>
      <c r="BI307" s="144">
        <f t="shared" si="28"/>
        <v>0</v>
      </c>
      <c r="BJ307" s="17" t="s">
        <v>85</v>
      </c>
      <c r="BK307" s="144">
        <f t="shared" si="29"/>
        <v>0</v>
      </c>
      <c r="BL307" s="17" t="s">
        <v>222</v>
      </c>
      <c r="BM307" s="143" t="s">
        <v>738</v>
      </c>
    </row>
    <row r="308" spans="2:65" s="1" customFormat="1" ht="21.75" customHeight="1">
      <c r="B308" s="32"/>
      <c r="C308" s="132" t="s">
        <v>739</v>
      </c>
      <c r="D308" s="132" t="s">
        <v>125</v>
      </c>
      <c r="E308" s="133" t="s">
        <v>740</v>
      </c>
      <c r="F308" s="134" t="s">
        <v>741</v>
      </c>
      <c r="G308" s="135" t="s">
        <v>258</v>
      </c>
      <c r="H308" s="136">
        <v>1</v>
      </c>
      <c r="I308" s="137"/>
      <c r="J308" s="138">
        <f t="shared" si="20"/>
        <v>0</v>
      </c>
      <c r="K308" s="134" t="s">
        <v>1</v>
      </c>
      <c r="L308" s="32"/>
      <c r="M308" s="139" t="s">
        <v>1</v>
      </c>
      <c r="N308" s="140" t="s">
        <v>42</v>
      </c>
      <c r="P308" s="141">
        <f t="shared" si="21"/>
        <v>0</v>
      </c>
      <c r="Q308" s="141">
        <v>0</v>
      </c>
      <c r="R308" s="141">
        <f t="shared" si="22"/>
        <v>0</v>
      </c>
      <c r="S308" s="141">
        <v>0</v>
      </c>
      <c r="T308" s="142">
        <f t="shared" si="23"/>
        <v>0</v>
      </c>
      <c r="AR308" s="143" t="s">
        <v>222</v>
      </c>
      <c r="AT308" s="143" t="s">
        <v>125</v>
      </c>
      <c r="AU308" s="143" t="s">
        <v>87</v>
      </c>
      <c r="AY308" s="17" t="s">
        <v>122</v>
      </c>
      <c r="BE308" s="144">
        <f t="shared" si="24"/>
        <v>0</v>
      </c>
      <c r="BF308" s="144">
        <f t="shared" si="25"/>
        <v>0</v>
      </c>
      <c r="BG308" s="144">
        <f t="shared" si="26"/>
        <v>0</v>
      </c>
      <c r="BH308" s="144">
        <f t="shared" si="27"/>
        <v>0</v>
      </c>
      <c r="BI308" s="144">
        <f t="shared" si="28"/>
        <v>0</v>
      </c>
      <c r="BJ308" s="17" t="s">
        <v>85</v>
      </c>
      <c r="BK308" s="144">
        <f t="shared" si="29"/>
        <v>0</v>
      </c>
      <c r="BL308" s="17" t="s">
        <v>222</v>
      </c>
      <c r="BM308" s="143" t="s">
        <v>742</v>
      </c>
    </row>
    <row r="309" spans="2:65" s="1" customFormat="1" ht="21.75" customHeight="1">
      <c r="B309" s="32"/>
      <c r="C309" s="132" t="s">
        <v>743</v>
      </c>
      <c r="D309" s="132" t="s">
        <v>125</v>
      </c>
      <c r="E309" s="133" t="s">
        <v>744</v>
      </c>
      <c r="F309" s="134" t="s">
        <v>745</v>
      </c>
      <c r="G309" s="135" t="s">
        <v>258</v>
      </c>
      <c r="H309" s="136">
        <v>1</v>
      </c>
      <c r="I309" s="137"/>
      <c r="J309" s="138">
        <f t="shared" si="20"/>
        <v>0</v>
      </c>
      <c r="K309" s="134" t="s">
        <v>1</v>
      </c>
      <c r="L309" s="32"/>
      <c r="M309" s="139" t="s">
        <v>1</v>
      </c>
      <c r="N309" s="140" t="s">
        <v>42</v>
      </c>
      <c r="P309" s="141">
        <f t="shared" si="21"/>
        <v>0</v>
      </c>
      <c r="Q309" s="141">
        <v>0</v>
      </c>
      <c r="R309" s="141">
        <f t="shared" si="22"/>
        <v>0</v>
      </c>
      <c r="S309" s="141">
        <v>0</v>
      </c>
      <c r="T309" s="142">
        <f t="shared" si="23"/>
        <v>0</v>
      </c>
      <c r="AR309" s="143" t="s">
        <v>222</v>
      </c>
      <c r="AT309" s="143" t="s">
        <v>125</v>
      </c>
      <c r="AU309" s="143" t="s">
        <v>87</v>
      </c>
      <c r="AY309" s="17" t="s">
        <v>122</v>
      </c>
      <c r="BE309" s="144">
        <f t="shared" si="24"/>
        <v>0</v>
      </c>
      <c r="BF309" s="144">
        <f t="shared" si="25"/>
        <v>0</v>
      </c>
      <c r="BG309" s="144">
        <f t="shared" si="26"/>
        <v>0</v>
      </c>
      <c r="BH309" s="144">
        <f t="shared" si="27"/>
        <v>0</v>
      </c>
      <c r="BI309" s="144">
        <f t="shared" si="28"/>
        <v>0</v>
      </c>
      <c r="BJ309" s="17" t="s">
        <v>85</v>
      </c>
      <c r="BK309" s="144">
        <f t="shared" si="29"/>
        <v>0</v>
      </c>
      <c r="BL309" s="17" t="s">
        <v>222</v>
      </c>
      <c r="BM309" s="143" t="s">
        <v>746</v>
      </c>
    </row>
    <row r="310" spans="2:65" s="1" customFormat="1" ht="21.75" customHeight="1">
      <c r="B310" s="32"/>
      <c r="C310" s="132" t="s">
        <v>747</v>
      </c>
      <c r="D310" s="132" t="s">
        <v>125</v>
      </c>
      <c r="E310" s="133" t="s">
        <v>748</v>
      </c>
      <c r="F310" s="134" t="s">
        <v>749</v>
      </c>
      <c r="G310" s="135" t="s">
        <v>258</v>
      </c>
      <c r="H310" s="136">
        <v>1</v>
      </c>
      <c r="I310" s="137"/>
      <c r="J310" s="138">
        <f t="shared" si="20"/>
        <v>0</v>
      </c>
      <c r="K310" s="134" t="s">
        <v>1</v>
      </c>
      <c r="L310" s="32"/>
      <c r="M310" s="139" t="s">
        <v>1</v>
      </c>
      <c r="N310" s="140" t="s">
        <v>42</v>
      </c>
      <c r="P310" s="141">
        <f t="shared" si="21"/>
        <v>0</v>
      </c>
      <c r="Q310" s="141">
        <v>0</v>
      </c>
      <c r="R310" s="141">
        <f t="shared" si="22"/>
        <v>0</v>
      </c>
      <c r="S310" s="141">
        <v>0</v>
      </c>
      <c r="T310" s="142">
        <f t="shared" si="23"/>
        <v>0</v>
      </c>
      <c r="AR310" s="143" t="s">
        <v>222</v>
      </c>
      <c r="AT310" s="143" t="s">
        <v>125</v>
      </c>
      <c r="AU310" s="143" t="s">
        <v>87</v>
      </c>
      <c r="AY310" s="17" t="s">
        <v>122</v>
      </c>
      <c r="BE310" s="144">
        <f t="shared" si="24"/>
        <v>0</v>
      </c>
      <c r="BF310" s="144">
        <f t="shared" si="25"/>
        <v>0</v>
      </c>
      <c r="BG310" s="144">
        <f t="shared" si="26"/>
        <v>0</v>
      </c>
      <c r="BH310" s="144">
        <f t="shared" si="27"/>
        <v>0</v>
      </c>
      <c r="BI310" s="144">
        <f t="shared" si="28"/>
        <v>0</v>
      </c>
      <c r="BJ310" s="17" t="s">
        <v>85</v>
      </c>
      <c r="BK310" s="144">
        <f t="shared" si="29"/>
        <v>0</v>
      </c>
      <c r="BL310" s="17" t="s">
        <v>222</v>
      </c>
      <c r="BM310" s="143" t="s">
        <v>750</v>
      </c>
    </row>
    <row r="311" spans="2:65" s="1" customFormat="1" ht="21.75" customHeight="1">
      <c r="B311" s="32"/>
      <c r="C311" s="132" t="s">
        <v>751</v>
      </c>
      <c r="D311" s="132" t="s">
        <v>125</v>
      </c>
      <c r="E311" s="133" t="s">
        <v>752</v>
      </c>
      <c r="F311" s="134" t="s">
        <v>753</v>
      </c>
      <c r="G311" s="135" t="s">
        <v>258</v>
      </c>
      <c r="H311" s="136">
        <v>1</v>
      </c>
      <c r="I311" s="137"/>
      <c r="J311" s="138">
        <f t="shared" si="20"/>
        <v>0</v>
      </c>
      <c r="K311" s="134" t="s">
        <v>1</v>
      </c>
      <c r="L311" s="32"/>
      <c r="M311" s="139" t="s">
        <v>1</v>
      </c>
      <c r="N311" s="140" t="s">
        <v>42</v>
      </c>
      <c r="P311" s="141">
        <f t="shared" si="21"/>
        <v>0</v>
      </c>
      <c r="Q311" s="141">
        <v>0</v>
      </c>
      <c r="R311" s="141">
        <f t="shared" si="22"/>
        <v>0</v>
      </c>
      <c r="S311" s="141">
        <v>0</v>
      </c>
      <c r="T311" s="142">
        <f t="shared" si="23"/>
        <v>0</v>
      </c>
      <c r="AR311" s="143" t="s">
        <v>222</v>
      </c>
      <c r="AT311" s="143" t="s">
        <v>125</v>
      </c>
      <c r="AU311" s="143" t="s">
        <v>87</v>
      </c>
      <c r="AY311" s="17" t="s">
        <v>122</v>
      </c>
      <c r="BE311" s="144">
        <f t="shared" si="24"/>
        <v>0</v>
      </c>
      <c r="BF311" s="144">
        <f t="shared" si="25"/>
        <v>0</v>
      </c>
      <c r="BG311" s="144">
        <f t="shared" si="26"/>
        <v>0</v>
      </c>
      <c r="BH311" s="144">
        <f t="shared" si="27"/>
        <v>0</v>
      </c>
      <c r="BI311" s="144">
        <f t="shared" si="28"/>
        <v>0</v>
      </c>
      <c r="BJ311" s="17" t="s">
        <v>85</v>
      </c>
      <c r="BK311" s="144">
        <f t="shared" si="29"/>
        <v>0</v>
      </c>
      <c r="BL311" s="17" t="s">
        <v>222</v>
      </c>
      <c r="BM311" s="143" t="s">
        <v>754</v>
      </c>
    </row>
    <row r="312" spans="2:65" s="1" customFormat="1" ht="21.75" customHeight="1">
      <c r="B312" s="32"/>
      <c r="C312" s="132" t="s">
        <v>755</v>
      </c>
      <c r="D312" s="132" t="s">
        <v>125</v>
      </c>
      <c r="E312" s="133" t="s">
        <v>756</v>
      </c>
      <c r="F312" s="134" t="s">
        <v>757</v>
      </c>
      <c r="G312" s="135" t="s">
        <v>258</v>
      </c>
      <c r="H312" s="136">
        <v>1</v>
      </c>
      <c r="I312" s="137"/>
      <c r="J312" s="138">
        <f t="shared" si="20"/>
        <v>0</v>
      </c>
      <c r="K312" s="134" t="s">
        <v>1</v>
      </c>
      <c r="L312" s="32"/>
      <c r="M312" s="139" t="s">
        <v>1</v>
      </c>
      <c r="N312" s="140" t="s">
        <v>42</v>
      </c>
      <c r="P312" s="141">
        <f t="shared" si="21"/>
        <v>0</v>
      </c>
      <c r="Q312" s="141">
        <v>0</v>
      </c>
      <c r="R312" s="141">
        <f t="shared" si="22"/>
        <v>0</v>
      </c>
      <c r="S312" s="141">
        <v>0</v>
      </c>
      <c r="T312" s="142">
        <f t="shared" si="23"/>
        <v>0</v>
      </c>
      <c r="AR312" s="143" t="s">
        <v>222</v>
      </c>
      <c r="AT312" s="143" t="s">
        <v>125</v>
      </c>
      <c r="AU312" s="143" t="s">
        <v>87</v>
      </c>
      <c r="AY312" s="17" t="s">
        <v>122</v>
      </c>
      <c r="BE312" s="144">
        <f t="shared" si="24"/>
        <v>0</v>
      </c>
      <c r="BF312" s="144">
        <f t="shared" si="25"/>
        <v>0</v>
      </c>
      <c r="BG312" s="144">
        <f t="shared" si="26"/>
        <v>0</v>
      </c>
      <c r="BH312" s="144">
        <f t="shared" si="27"/>
        <v>0</v>
      </c>
      <c r="BI312" s="144">
        <f t="shared" si="28"/>
        <v>0</v>
      </c>
      <c r="BJ312" s="17" t="s">
        <v>85</v>
      </c>
      <c r="BK312" s="144">
        <f t="shared" si="29"/>
        <v>0</v>
      </c>
      <c r="BL312" s="17" t="s">
        <v>222</v>
      </c>
      <c r="BM312" s="143" t="s">
        <v>758</v>
      </c>
    </row>
    <row r="313" spans="2:65" s="1" customFormat="1" ht="21.75" customHeight="1">
      <c r="B313" s="32"/>
      <c r="C313" s="132" t="s">
        <v>759</v>
      </c>
      <c r="D313" s="132" t="s">
        <v>125</v>
      </c>
      <c r="E313" s="133" t="s">
        <v>760</v>
      </c>
      <c r="F313" s="134" t="s">
        <v>761</v>
      </c>
      <c r="G313" s="135" t="s">
        <v>258</v>
      </c>
      <c r="H313" s="136">
        <v>2</v>
      </c>
      <c r="I313" s="137"/>
      <c r="J313" s="138">
        <f t="shared" si="20"/>
        <v>0</v>
      </c>
      <c r="K313" s="134" t="s">
        <v>1</v>
      </c>
      <c r="L313" s="32"/>
      <c r="M313" s="139" t="s">
        <v>1</v>
      </c>
      <c r="N313" s="140" t="s">
        <v>42</v>
      </c>
      <c r="P313" s="141">
        <f t="shared" si="21"/>
        <v>0</v>
      </c>
      <c r="Q313" s="141">
        <v>0</v>
      </c>
      <c r="R313" s="141">
        <f t="shared" si="22"/>
        <v>0</v>
      </c>
      <c r="S313" s="141">
        <v>0</v>
      </c>
      <c r="T313" s="142">
        <f t="shared" si="23"/>
        <v>0</v>
      </c>
      <c r="AR313" s="143" t="s">
        <v>222</v>
      </c>
      <c r="AT313" s="143" t="s">
        <v>125</v>
      </c>
      <c r="AU313" s="143" t="s">
        <v>87</v>
      </c>
      <c r="AY313" s="17" t="s">
        <v>122</v>
      </c>
      <c r="BE313" s="144">
        <f t="shared" si="24"/>
        <v>0</v>
      </c>
      <c r="BF313" s="144">
        <f t="shared" si="25"/>
        <v>0</v>
      </c>
      <c r="BG313" s="144">
        <f t="shared" si="26"/>
        <v>0</v>
      </c>
      <c r="BH313" s="144">
        <f t="shared" si="27"/>
        <v>0</v>
      </c>
      <c r="BI313" s="144">
        <f t="shared" si="28"/>
        <v>0</v>
      </c>
      <c r="BJ313" s="17" t="s">
        <v>85</v>
      </c>
      <c r="BK313" s="144">
        <f t="shared" si="29"/>
        <v>0</v>
      </c>
      <c r="BL313" s="17" t="s">
        <v>222</v>
      </c>
      <c r="BM313" s="143" t="s">
        <v>762</v>
      </c>
    </row>
    <row r="314" spans="2:65" s="1" customFormat="1" ht="21.75" customHeight="1">
      <c r="B314" s="32"/>
      <c r="C314" s="132" t="s">
        <v>763</v>
      </c>
      <c r="D314" s="132" t="s">
        <v>125</v>
      </c>
      <c r="E314" s="133" t="s">
        <v>764</v>
      </c>
      <c r="F314" s="134" t="s">
        <v>765</v>
      </c>
      <c r="G314" s="135" t="s">
        <v>258</v>
      </c>
      <c r="H314" s="136">
        <v>1</v>
      </c>
      <c r="I314" s="137"/>
      <c r="J314" s="138">
        <f t="shared" si="20"/>
        <v>0</v>
      </c>
      <c r="K314" s="134" t="s">
        <v>1</v>
      </c>
      <c r="L314" s="32"/>
      <c r="M314" s="139" t="s">
        <v>1</v>
      </c>
      <c r="N314" s="140" t="s">
        <v>42</v>
      </c>
      <c r="P314" s="141">
        <f t="shared" si="21"/>
        <v>0</v>
      </c>
      <c r="Q314" s="141">
        <v>0</v>
      </c>
      <c r="R314" s="141">
        <f t="shared" si="22"/>
        <v>0</v>
      </c>
      <c r="S314" s="141">
        <v>0</v>
      </c>
      <c r="T314" s="142">
        <f t="shared" si="23"/>
        <v>0</v>
      </c>
      <c r="AR314" s="143" t="s">
        <v>222</v>
      </c>
      <c r="AT314" s="143" t="s">
        <v>125</v>
      </c>
      <c r="AU314" s="143" t="s">
        <v>87</v>
      </c>
      <c r="AY314" s="17" t="s">
        <v>122</v>
      </c>
      <c r="BE314" s="144">
        <f t="shared" si="24"/>
        <v>0</v>
      </c>
      <c r="BF314" s="144">
        <f t="shared" si="25"/>
        <v>0</v>
      </c>
      <c r="BG314" s="144">
        <f t="shared" si="26"/>
        <v>0</v>
      </c>
      <c r="BH314" s="144">
        <f t="shared" si="27"/>
        <v>0</v>
      </c>
      <c r="BI314" s="144">
        <f t="shared" si="28"/>
        <v>0</v>
      </c>
      <c r="BJ314" s="17" t="s">
        <v>85</v>
      </c>
      <c r="BK314" s="144">
        <f t="shared" si="29"/>
        <v>0</v>
      </c>
      <c r="BL314" s="17" t="s">
        <v>222</v>
      </c>
      <c r="BM314" s="143" t="s">
        <v>766</v>
      </c>
    </row>
    <row r="315" spans="2:65" s="1" customFormat="1" ht="24.2" customHeight="1">
      <c r="B315" s="32"/>
      <c r="C315" s="132" t="s">
        <v>767</v>
      </c>
      <c r="D315" s="132" t="s">
        <v>125</v>
      </c>
      <c r="E315" s="133" t="s">
        <v>768</v>
      </c>
      <c r="F315" s="134" t="s">
        <v>769</v>
      </c>
      <c r="G315" s="135" t="s">
        <v>258</v>
      </c>
      <c r="H315" s="136">
        <v>2</v>
      </c>
      <c r="I315" s="137"/>
      <c r="J315" s="138">
        <f t="shared" si="20"/>
        <v>0</v>
      </c>
      <c r="K315" s="134" t="s">
        <v>1</v>
      </c>
      <c r="L315" s="32"/>
      <c r="M315" s="139" t="s">
        <v>1</v>
      </c>
      <c r="N315" s="140" t="s">
        <v>42</v>
      </c>
      <c r="P315" s="141">
        <f t="shared" si="21"/>
        <v>0</v>
      </c>
      <c r="Q315" s="141">
        <v>0</v>
      </c>
      <c r="R315" s="141">
        <f t="shared" si="22"/>
        <v>0</v>
      </c>
      <c r="S315" s="141">
        <v>0</v>
      </c>
      <c r="T315" s="142">
        <f t="shared" si="23"/>
        <v>0</v>
      </c>
      <c r="AR315" s="143" t="s">
        <v>222</v>
      </c>
      <c r="AT315" s="143" t="s">
        <v>125</v>
      </c>
      <c r="AU315" s="143" t="s">
        <v>87</v>
      </c>
      <c r="AY315" s="17" t="s">
        <v>122</v>
      </c>
      <c r="BE315" s="144">
        <f t="shared" si="24"/>
        <v>0</v>
      </c>
      <c r="BF315" s="144">
        <f t="shared" si="25"/>
        <v>0</v>
      </c>
      <c r="BG315" s="144">
        <f t="shared" si="26"/>
        <v>0</v>
      </c>
      <c r="BH315" s="144">
        <f t="shared" si="27"/>
        <v>0</v>
      </c>
      <c r="BI315" s="144">
        <f t="shared" si="28"/>
        <v>0</v>
      </c>
      <c r="BJ315" s="17" t="s">
        <v>85</v>
      </c>
      <c r="BK315" s="144">
        <f t="shared" si="29"/>
        <v>0</v>
      </c>
      <c r="BL315" s="17" t="s">
        <v>222</v>
      </c>
      <c r="BM315" s="143" t="s">
        <v>770</v>
      </c>
    </row>
    <row r="316" spans="2:65" s="1" customFormat="1" ht="24.2" customHeight="1">
      <c r="B316" s="32"/>
      <c r="C316" s="132" t="s">
        <v>771</v>
      </c>
      <c r="D316" s="132" t="s">
        <v>125</v>
      </c>
      <c r="E316" s="133" t="s">
        <v>772</v>
      </c>
      <c r="F316" s="134" t="s">
        <v>773</v>
      </c>
      <c r="G316" s="135" t="s">
        <v>258</v>
      </c>
      <c r="H316" s="136">
        <v>2</v>
      </c>
      <c r="I316" s="137"/>
      <c r="J316" s="138">
        <f t="shared" si="20"/>
        <v>0</v>
      </c>
      <c r="K316" s="134" t="s">
        <v>1</v>
      </c>
      <c r="L316" s="32"/>
      <c r="M316" s="139" t="s">
        <v>1</v>
      </c>
      <c r="N316" s="140" t="s">
        <v>42</v>
      </c>
      <c r="P316" s="141">
        <f t="shared" si="21"/>
        <v>0</v>
      </c>
      <c r="Q316" s="141">
        <v>0</v>
      </c>
      <c r="R316" s="141">
        <f t="shared" si="22"/>
        <v>0</v>
      </c>
      <c r="S316" s="141">
        <v>0</v>
      </c>
      <c r="T316" s="142">
        <f t="shared" si="23"/>
        <v>0</v>
      </c>
      <c r="AR316" s="143" t="s">
        <v>222</v>
      </c>
      <c r="AT316" s="143" t="s">
        <v>125</v>
      </c>
      <c r="AU316" s="143" t="s">
        <v>87</v>
      </c>
      <c r="AY316" s="17" t="s">
        <v>122</v>
      </c>
      <c r="BE316" s="144">
        <f t="shared" si="24"/>
        <v>0</v>
      </c>
      <c r="BF316" s="144">
        <f t="shared" si="25"/>
        <v>0</v>
      </c>
      <c r="BG316" s="144">
        <f t="shared" si="26"/>
        <v>0</v>
      </c>
      <c r="BH316" s="144">
        <f t="shared" si="27"/>
        <v>0</v>
      </c>
      <c r="BI316" s="144">
        <f t="shared" si="28"/>
        <v>0</v>
      </c>
      <c r="BJ316" s="17" t="s">
        <v>85</v>
      </c>
      <c r="BK316" s="144">
        <f t="shared" si="29"/>
        <v>0</v>
      </c>
      <c r="BL316" s="17" t="s">
        <v>222</v>
      </c>
      <c r="BM316" s="143" t="s">
        <v>774</v>
      </c>
    </row>
    <row r="317" spans="2:65" s="1" customFormat="1" ht="24.2" customHeight="1">
      <c r="B317" s="32"/>
      <c r="C317" s="132" t="s">
        <v>775</v>
      </c>
      <c r="D317" s="132" t="s">
        <v>125</v>
      </c>
      <c r="E317" s="133" t="s">
        <v>776</v>
      </c>
      <c r="F317" s="134" t="s">
        <v>777</v>
      </c>
      <c r="G317" s="135" t="s">
        <v>258</v>
      </c>
      <c r="H317" s="136">
        <v>2</v>
      </c>
      <c r="I317" s="137"/>
      <c r="J317" s="138">
        <f t="shared" si="20"/>
        <v>0</v>
      </c>
      <c r="K317" s="134" t="s">
        <v>1</v>
      </c>
      <c r="L317" s="32"/>
      <c r="M317" s="139" t="s">
        <v>1</v>
      </c>
      <c r="N317" s="140" t="s">
        <v>42</v>
      </c>
      <c r="P317" s="141">
        <f t="shared" si="21"/>
        <v>0</v>
      </c>
      <c r="Q317" s="141">
        <v>0</v>
      </c>
      <c r="R317" s="141">
        <f t="shared" si="22"/>
        <v>0</v>
      </c>
      <c r="S317" s="141">
        <v>0</v>
      </c>
      <c r="T317" s="142">
        <f t="shared" si="23"/>
        <v>0</v>
      </c>
      <c r="AR317" s="143" t="s">
        <v>222</v>
      </c>
      <c r="AT317" s="143" t="s">
        <v>125</v>
      </c>
      <c r="AU317" s="143" t="s">
        <v>87</v>
      </c>
      <c r="AY317" s="17" t="s">
        <v>122</v>
      </c>
      <c r="BE317" s="144">
        <f t="shared" si="24"/>
        <v>0</v>
      </c>
      <c r="BF317" s="144">
        <f t="shared" si="25"/>
        <v>0</v>
      </c>
      <c r="BG317" s="144">
        <f t="shared" si="26"/>
        <v>0</v>
      </c>
      <c r="BH317" s="144">
        <f t="shared" si="27"/>
        <v>0</v>
      </c>
      <c r="BI317" s="144">
        <f t="shared" si="28"/>
        <v>0</v>
      </c>
      <c r="BJ317" s="17" t="s">
        <v>85</v>
      </c>
      <c r="BK317" s="144">
        <f t="shared" si="29"/>
        <v>0</v>
      </c>
      <c r="BL317" s="17" t="s">
        <v>222</v>
      </c>
      <c r="BM317" s="143" t="s">
        <v>778</v>
      </c>
    </row>
    <row r="318" spans="2:65" s="11" customFormat="1" ht="22.9" customHeight="1">
      <c r="B318" s="120"/>
      <c r="D318" s="121" t="s">
        <v>76</v>
      </c>
      <c r="E318" s="130" t="s">
        <v>779</v>
      </c>
      <c r="F318" s="130" t="s">
        <v>780</v>
      </c>
      <c r="I318" s="123"/>
      <c r="J318" s="131">
        <f>BK318</f>
        <v>0</v>
      </c>
      <c r="L318" s="120"/>
      <c r="M318" s="125"/>
      <c r="P318" s="126">
        <f>SUM(P319:P324)</f>
        <v>0</v>
      </c>
      <c r="R318" s="126">
        <f>SUM(R319:R324)</f>
        <v>0.45279999999999998</v>
      </c>
      <c r="T318" s="127">
        <f>SUM(T319:T324)</f>
        <v>0</v>
      </c>
      <c r="AR318" s="121" t="s">
        <v>87</v>
      </c>
      <c r="AT318" s="128" t="s">
        <v>76</v>
      </c>
      <c r="AU318" s="128" t="s">
        <v>85</v>
      </c>
      <c r="AY318" s="121" t="s">
        <v>122</v>
      </c>
      <c r="BK318" s="129">
        <f>SUM(BK319:BK324)</f>
        <v>0</v>
      </c>
    </row>
    <row r="319" spans="2:65" s="1" customFormat="1" ht="16.5" customHeight="1">
      <c r="B319" s="32"/>
      <c r="C319" s="132" t="s">
        <v>781</v>
      </c>
      <c r="D319" s="132" t="s">
        <v>125</v>
      </c>
      <c r="E319" s="133" t="s">
        <v>782</v>
      </c>
      <c r="F319" s="134" t="s">
        <v>783</v>
      </c>
      <c r="G319" s="135" t="s">
        <v>128</v>
      </c>
      <c r="H319" s="136">
        <v>1</v>
      </c>
      <c r="I319" s="137"/>
      <c r="J319" s="138">
        <f t="shared" ref="J319:J324" si="30">ROUND(I319*H319,2)</f>
        <v>0</v>
      </c>
      <c r="K319" s="134" t="s">
        <v>1</v>
      </c>
      <c r="L319" s="32"/>
      <c r="M319" s="139" t="s">
        <v>1</v>
      </c>
      <c r="N319" s="140" t="s">
        <v>42</v>
      </c>
      <c r="P319" s="141">
        <f t="shared" ref="P319:P324" si="31">O319*H319</f>
        <v>0</v>
      </c>
      <c r="Q319" s="141">
        <v>0</v>
      </c>
      <c r="R319" s="141">
        <f t="shared" ref="R319:R324" si="32">Q319*H319</f>
        <v>0</v>
      </c>
      <c r="S319" s="141">
        <v>0</v>
      </c>
      <c r="T319" s="142">
        <f t="shared" ref="T319:T324" si="33">S319*H319</f>
        <v>0</v>
      </c>
      <c r="AR319" s="143" t="s">
        <v>222</v>
      </c>
      <c r="AT319" s="143" t="s">
        <v>125</v>
      </c>
      <c r="AU319" s="143" t="s">
        <v>87</v>
      </c>
      <c r="AY319" s="17" t="s">
        <v>122</v>
      </c>
      <c r="BE319" s="144">
        <f t="shared" ref="BE319:BE324" si="34">IF(N319="základní",J319,0)</f>
        <v>0</v>
      </c>
      <c r="BF319" s="144">
        <f t="shared" ref="BF319:BF324" si="35">IF(N319="snížená",J319,0)</f>
        <v>0</v>
      </c>
      <c r="BG319" s="144">
        <f t="shared" ref="BG319:BG324" si="36">IF(N319="zákl. přenesená",J319,0)</f>
        <v>0</v>
      </c>
      <c r="BH319" s="144">
        <f t="shared" ref="BH319:BH324" si="37">IF(N319="sníž. přenesená",J319,0)</f>
        <v>0</v>
      </c>
      <c r="BI319" s="144">
        <f t="shared" ref="BI319:BI324" si="38">IF(N319="nulová",J319,0)</f>
        <v>0</v>
      </c>
      <c r="BJ319" s="17" t="s">
        <v>85</v>
      </c>
      <c r="BK319" s="144">
        <f t="shared" ref="BK319:BK324" si="39">ROUND(I319*H319,2)</f>
        <v>0</v>
      </c>
      <c r="BL319" s="17" t="s">
        <v>222</v>
      </c>
      <c r="BM319" s="143" t="s">
        <v>784</v>
      </c>
    </row>
    <row r="320" spans="2:65" s="1" customFormat="1" ht="16.5" customHeight="1">
      <c r="B320" s="32"/>
      <c r="C320" s="181" t="s">
        <v>785</v>
      </c>
      <c r="D320" s="181" t="s">
        <v>422</v>
      </c>
      <c r="E320" s="182" t="s">
        <v>786</v>
      </c>
      <c r="F320" s="183" t="s">
        <v>787</v>
      </c>
      <c r="G320" s="184" t="s">
        <v>128</v>
      </c>
      <c r="H320" s="185">
        <v>2</v>
      </c>
      <c r="I320" s="186"/>
      <c r="J320" s="187">
        <f t="shared" si="30"/>
        <v>0</v>
      </c>
      <c r="K320" s="183" t="s">
        <v>1</v>
      </c>
      <c r="L320" s="188"/>
      <c r="M320" s="189" t="s">
        <v>1</v>
      </c>
      <c r="N320" s="190" t="s">
        <v>42</v>
      </c>
      <c r="P320" s="141">
        <f t="shared" si="31"/>
        <v>0</v>
      </c>
      <c r="Q320" s="141">
        <v>5.6599999999999998E-2</v>
      </c>
      <c r="R320" s="141">
        <f t="shared" si="32"/>
        <v>0.1132</v>
      </c>
      <c r="S320" s="141">
        <v>0</v>
      </c>
      <c r="T320" s="142">
        <f t="shared" si="33"/>
        <v>0</v>
      </c>
      <c r="AR320" s="143" t="s">
        <v>300</v>
      </c>
      <c r="AT320" s="143" t="s">
        <v>422</v>
      </c>
      <c r="AU320" s="143" t="s">
        <v>87</v>
      </c>
      <c r="AY320" s="17" t="s">
        <v>122</v>
      </c>
      <c r="BE320" s="144">
        <f t="shared" si="34"/>
        <v>0</v>
      </c>
      <c r="BF320" s="144">
        <f t="shared" si="35"/>
        <v>0</v>
      </c>
      <c r="BG320" s="144">
        <f t="shared" si="36"/>
        <v>0</v>
      </c>
      <c r="BH320" s="144">
        <f t="shared" si="37"/>
        <v>0</v>
      </c>
      <c r="BI320" s="144">
        <f t="shared" si="38"/>
        <v>0</v>
      </c>
      <c r="BJ320" s="17" t="s">
        <v>85</v>
      </c>
      <c r="BK320" s="144">
        <f t="shared" si="39"/>
        <v>0</v>
      </c>
      <c r="BL320" s="17" t="s">
        <v>222</v>
      </c>
      <c r="BM320" s="143" t="s">
        <v>788</v>
      </c>
    </row>
    <row r="321" spans="2:65" s="1" customFormat="1" ht="16.5" customHeight="1">
      <c r="B321" s="32"/>
      <c r="C321" s="181" t="s">
        <v>789</v>
      </c>
      <c r="D321" s="181" t="s">
        <v>422</v>
      </c>
      <c r="E321" s="182" t="s">
        <v>790</v>
      </c>
      <c r="F321" s="183" t="s">
        <v>791</v>
      </c>
      <c r="G321" s="184" t="s">
        <v>128</v>
      </c>
      <c r="H321" s="185">
        <v>1</v>
      </c>
      <c r="I321" s="186"/>
      <c r="J321" s="187">
        <f t="shared" si="30"/>
        <v>0</v>
      </c>
      <c r="K321" s="183" t="s">
        <v>1</v>
      </c>
      <c r="L321" s="188"/>
      <c r="M321" s="189" t="s">
        <v>1</v>
      </c>
      <c r="N321" s="190" t="s">
        <v>42</v>
      </c>
      <c r="P321" s="141">
        <f t="shared" si="31"/>
        <v>0</v>
      </c>
      <c r="Q321" s="141">
        <v>5.6599999999999998E-2</v>
      </c>
      <c r="R321" s="141">
        <f t="shared" si="32"/>
        <v>5.6599999999999998E-2</v>
      </c>
      <c r="S321" s="141">
        <v>0</v>
      </c>
      <c r="T321" s="142">
        <f t="shared" si="33"/>
        <v>0</v>
      </c>
      <c r="AR321" s="143" t="s">
        <v>300</v>
      </c>
      <c r="AT321" s="143" t="s">
        <v>422</v>
      </c>
      <c r="AU321" s="143" t="s">
        <v>87</v>
      </c>
      <c r="AY321" s="17" t="s">
        <v>122</v>
      </c>
      <c r="BE321" s="144">
        <f t="shared" si="34"/>
        <v>0</v>
      </c>
      <c r="BF321" s="144">
        <f t="shared" si="35"/>
        <v>0</v>
      </c>
      <c r="BG321" s="144">
        <f t="shared" si="36"/>
        <v>0</v>
      </c>
      <c r="BH321" s="144">
        <f t="shared" si="37"/>
        <v>0</v>
      </c>
      <c r="BI321" s="144">
        <f t="shared" si="38"/>
        <v>0</v>
      </c>
      <c r="BJ321" s="17" t="s">
        <v>85</v>
      </c>
      <c r="BK321" s="144">
        <f t="shared" si="39"/>
        <v>0</v>
      </c>
      <c r="BL321" s="17" t="s">
        <v>222</v>
      </c>
      <c r="BM321" s="143" t="s">
        <v>792</v>
      </c>
    </row>
    <row r="322" spans="2:65" s="1" customFormat="1" ht="16.5" customHeight="1">
      <c r="B322" s="32"/>
      <c r="C322" s="181" t="s">
        <v>793</v>
      </c>
      <c r="D322" s="181" t="s">
        <v>422</v>
      </c>
      <c r="E322" s="182" t="s">
        <v>794</v>
      </c>
      <c r="F322" s="183" t="s">
        <v>795</v>
      </c>
      <c r="G322" s="184" t="s">
        <v>128</v>
      </c>
      <c r="H322" s="185">
        <v>3</v>
      </c>
      <c r="I322" s="186"/>
      <c r="J322" s="187">
        <f t="shared" si="30"/>
        <v>0</v>
      </c>
      <c r="K322" s="183" t="s">
        <v>1</v>
      </c>
      <c r="L322" s="188"/>
      <c r="M322" s="189" t="s">
        <v>1</v>
      </c>
      <c r="N322" s="190" t="s">
        <v>42</v>
      </c>
      <c r="P322" s="141">
        <f t="shared" si="31"/>
        <v>0</v>
      </c>
      <c r="Q322" s="141">
        <v>5.6599999999999998E-2</v>
      </c>
      <c r="R322" s="141">
        <f t="shared" si="32"/>
        <v>0.16980000000000001</v>
      </c>
      <c r="S322" s="141">
        <v>0</v>
      </c>
      <c r="T322" s="142">
        <f t="shared" si="33"/>
        <v>0</v>
      </c>
      <c r="AR322" s="143" t="s">
        <v>300</v>
      </c>
      <c r="AT322" s="143" t="s">
        <v>422</v>
      </c>
      <c r="AU322" s="143" t="s">
        <v>87</v>
      </c>
      <c r="AY322" s="17" t="s">
        <v>122</v>
      </c>
      <c r="BE322" s="144">
        <f t="shared" si="34"/>
        <v>0</v>
      </c>
      <c r="BF322" s="144">
        <f t="shared" si="35"/>
        <v>0</v>
      </c>
      <c r="BG322" s="144">
        <f t="shared" si="36"/>
        <v>0</v>
      </c>
      <c r="BH322" s="144">
        <f t="shared" si="37"/>
        <v>0</v>
      </c>
      <c r="BI322" s="144">
        <f t="shared" si="38"/>
        <v>0</v>
      </c>
      <c r="BJ322" s="17" t="s">
        <v>85</v>
      </c>
      <c r="BK322" s="144">
        <f t="shared" si="39"/>
        <v>0</v>
      </c>
      <c r="BL322" s="17" t="s">
        <v>222</v>
      </c>
      <c r="BM322" s="143" t="s">
        <v>796</v>
      </c>
    </row>
    <row r="323" spans="2:65" s="1" customFormat="1" ht="16.5" customHeight="1">
      <c r="B323" s="32"/>
      <c r="C323" s="181" t="s">
        <v>797</v>
      </c>
      <c r="D323" s="181" t="s">
        <v>422</v>
      </c>
      <c r="E323" s="182" t="s">
        <v>798</v>
      </c>
      <c r="F323" s="183" t="s">
        <v>799</v>
      </c>
      <c r="G323" s="184" t="s">
        <v>128</v>
      </c>
      <c r="H323" s="185">
        <v>1</v>
      </c>
      <c r="I323" s="186"/>
      <c r="J323" s="187">
        <f t="shared" si="30"/>
        <v>0</v>
      </c>
      <c r="K323" s="183" t="s">
        <v>1</v>
      </c>
      <c r="L323" s="188"/>
      <c r="M323" s="189" t="s">
        <v>1</v>
      </c>
      <c r="N323" s="190" t="s">
        <v>42</v>
      </c>
      <c r="P323" s="141">
        <f t="shared" si="31"/>
        <v>0</v>
      </c>
      <c r="Q323" s="141">
        <v>5.6599999999999998E-2</v>
      </c>
      <c r="R323" s="141">
        <f t="shared" si="32"/>
        <v>5.6599999999999998E-2</v>
      </c>
      <c r="S323" s="141">
        <v>0</v>
      </c>
      <c r="T323" s="142">
        <f t="shared" si="33"/>
        <v>0</v>
      </c>
      <c r="AR323" s="143" t="s">
        <v>300</v>
      </c>
      <c r="AT323" s="143" t="s">
        <v>422</v>
      </c>
      <c r="AU323" s="143" t="s">
        <v>87</v>
      </c>
      <c r="AY323" s="17" t="s">
        <v>122</v>
      </c>
      <c r="BE323" s="144">
        <f t="shared" si="34"/>
        <v>0</v>
      </c>
      <c r="BF323" s="144">
        <f t="shared" si="35"/>
        <v>0</v>
      </c>
      <c r="BG323" s="144">
        <f t="shared" si="36"/>
        <v>0</v>
      </c>
      <c r="BH323" s="144">
        <f t="shared" si="37"/>
        <v>0</v>
      </c>
      <c r="BI323" s="144">
        <f t="shared" si="38"/>
        <v>0</v>
      </c>
      <c r="BJ323" s="17" t="s">
        <v>85</v>
      </c>
      <c r="BK323" s="144">
        <f t="shared" si="39"/>
        <v>0</v>
      </c>
      <c r="BL323" s="17" t="s">
        <v>222</v>
      </c>
      <c r="BM323" s="143" t="s">
        <v>800</v>
      </c>
    </row>
    <row r="324" spans="2:65" s="1" customFormat="1" ht="16.5" customHeight="1">
      <c r="B324" s="32"/>
      <c r="C324" s="181" t="s">
        <v>801</v>
      </c>
      <c r="D324" s="181" t="s">
        <v>422</v>
      </c>
      <c r="E324" s="182" t="s">
        <v>802</v>
      </c>
      <c r="F324" s="183" t="s">
        <v>803</v>
      </c>
      <c r="G324" s="184" t="s">
        <v>128</v>
      </c>
      <c r="H324" s="185">
        <v>1</v>
      </c>
      <c r="I324" s="186"/>
      <c r="J324" s="187">
        <f t="shared" si="30"/>
        <v>0</v>
      </c>
      <c r="K324" s="183" t="s">
        <v>1</v>
      </c>
      <c r="L324" s="188"/>
      <c r="M324" s="189" t="s">
        <v>1</v>
      </c>
      <c r="N324" s="190" t="s">
        <v>42</v>
      </c>
      <c r="P324" s="141">
        <f t="shared" si="31"/>
        <v>0</v>
      </c>
      <c r="Q324" s="141">
        <v>5.6599999999999998E-2</v>
      </c>
      <c r="R324" s="141">
        <f t="shared" si="32"/>
        <v>5.6599999999999998E-2</v>
      </c>
      <c r="S324" s="141">
        <v>0</v>
      </c>
      <c r="T324" s="142">
        <f t="shared" si="33"/>
        <v>0</v>
      </c>
      <c r="AR324" s="143" t="s">
        <v>300</v>
      </c>
      <c r="AT324" s="143" t="s">
        <v>422</v>
      </c>
      <c r="AU324" s="143" t="s">
        <v>87</v>
      </c>
      <c r="AY324" s="17" t="s">
        <v>122</v>
      </c>
      <c r="BE324" s="144">
        <f t="shared" si="34"/>
        <v>0</v>
      </c>
      <c r="BF324" s="144">
        <f t="shared" si="35"/>
        <v>0</v>
      </c>
      <c r="BG324" s="144">
        <f t="shared" si="36"/>
        <v>0</v>
      </c>
      <c r="BH324" s="144">
        <f t="shared" si="37"/>
        <v>0</v>
      </c>
      <c r="BI324" s="144">
        <f t="shared" si="38"/>
        <v>0</v>
      </c>
      <c r="BJ324" s="17" t="s">
        <v>85</v>
      </c>
      <c r="BK324" s="144">
        <f t="shared" si="39"/>
        <v>0</v>
      </c>
      <c r="BL324" s="17" t="s">
        <v>222</v>
      </c>
      <c r="BM324" s="143" t="s">
        <v>804</v>
      </c>
    </row>
    <row r="325" spans="2:65" s="11" customFormat="1" ht="22.9" customHeight="1">
      <c r="B325" s="120"/>
      <c r="D325" s="121" t="s">
        <v>76</v>
      </c>
      <c r="E325" s="130" t="s">
        <v>805</v>
      </c>
      <c r="F325" s="130" t="s">
        <v>806</v>
      </c>
      <c r="I325" s="123"/>
      <c r="J325" s="131">
        <f>BK325</f>
        <v>0</v>
      </c>
      <c r="L325" s="120"/>
      <c r="M325" s="125"/>
      <c r="P325" s="126">
        <f>SUM(P326:P337)</f>
        <v>0</v>
      </c>
      <c r="R325" s="126">
        <f>SUM(R326:R337)</f>
        <v>1.4716</v>
      </c>
      <c r="T325" s="127">
        <f>SUM(T326:T337)</f>
        <v>0</v>
      </c>
      <c r="AR325" s="121" t="s">
        <v>87</v>
      </c>
      <c r="AT325" s="128" t="s">
        <v>76</v>
      </c>
      <c r="AU325" s="128" t="s">
        <v>85</v>
      </c>
      <c r="AY325" s="121" t="s">
        <v>122</v>
      </c>
      <c r="BK325" s="129">
        <f>SUM(BK326:BK337)</f>
        <v>0</v>
      </c>
    </row>
    <row r="326" spans="2:65" s="1" customFormat="1" ht="16.5" customHeight="1">
      <c r="B326" s="32"/>
      <c r="C326" s="181" t="s">
        <v>807</v>
      </c>
      <c r="D326" s="181" t="s">
        <v>422</v>
      </c>
      <c r="E326" s="182" t="s">
        <v>808</v>
      </c>
      <c r="F326" s="183" t="s">
        <v>809</v>
      </c>
      <c r="G326" s="184" t="s">
        <v>258</v>
      </c>
      <c r="H326" s="185">
        <v>1</v>
      </c>
      <c r="I326" s="186"/>
      <c r="J326" s="187">
        <f t="shared" ref="J326:J337" si="40">ROUND(I326*H326,2)</f>
        <v>0</v>
      </c>
      <c r="K326" s="183" t="s">
        <v>1</v>
      </c>
      <c r="L326" s="188"/>
      <c r="M326" s="189" t="s">
        <v>1</v>
      </c>
      <c r="N326" s="190" t="s">
        <v>42</v>
      </c>
      <c r="P326" s="141">
        <f t="shared" ref="P326:P337" si="41">O326*H326</f>
        <v>0</v>
      </c>
      <c r="Q326" s="141">
        <v>5.6599999999999998E-2</v>
      </c>
      <c r="R326" s="141">
        <f t="shared" ref="R326:R337" si="42">Q326*H326</f>
        <v>5.6599999999999998E-2</v>
      </c>
      <c r="S326" s="141">
        <v>0</v>
      </c>
      <c r="T326" s="142">
        <f t="shared" ref="T326:T337" si="43">S326*H326</f>
        <v>0</v>
      </c>
      <c r="AR326" s="143" t="s">
        <v>300</v>
      </c>
      <c r="AT326" s="143" t="s">
        <v>422</v>
      </c>
      <c r="AU326" s="143" t="s">
        <v>87</v>
      </c>
      <c r="AY326" s="17" t="s">
        <v>122</v>
      </c>
      <c r="BE326" s="144">
        <f t="shared" ref="BE326:BE337" si="44">IF(N326="základní",J326,0)</f>
        <v>0</v>
      </c>
      <c r="BF326" s="144">
        <f t="shared" ref="BF326:BF337" si="45">IF(N326="snížená",J326,0)</f>
        <v>0</v>
      </c>
      <c r="BG326" s="144">
        <f t="shared" ref="BG326:BG337" si="46">IF(N326="zákl. přenesená",J326,0)</f>
        <v>0</v>
      </c>
      <c r="BH326" s="144">
        <f t="shared" ref="BH326:BH337" si="47">IF(N326="sníž. přenesená",J326,0)</f>
        <v>0</v>
      </c>
      <c r="BI326" s="144">
        <f t="shared" ref="BI326:BI337" si="48">IF(N326="nulová",J326,0)</f>
        <v>0</v>
      </c>
      <c r="BJ326" s="17" t="s">
        <v>85</v>
      </c>
      <c r="BK326" s="144">
        <f t="shared" ref="BK326:BK337" si="49">ROUND(I326*H326,2)</f>
        <v>0</v>
      </c>
      <c r="BL326" s="17" t="s">
        <v>222</v>
      </c>
      <c r="BM326" s="143" t="s">
        <v>810</v>
      </c>
    </row>
    <row r="327" spans="2:65" s="1" customFormat="1" ht="16.5" customHeight="1">
      <c r="B327" s="32"/>
      <c r="C327" s="181" t="s">
        <v>811</v>
      </c>
      <c r="D327" s="181" t="s">
        <v>422</v>
      </c>
      <c r="E327" s="182" t="s">
        <v>812</v>
      </c>
      <c r="F327" s="183" t="s">
        <v>813</v>
      </c>
      <c r="G327" s="184" t="s">
        <v>258</v>
      </c>
      <c r="H327" s="185">
        <v>1</v>
      </c>
      <c r="I327" s="186"/>
      <c r="J327" s="187">
        <f t="shared" si="40"/>
        <v>0</v>
      </c>
      <c r="K327" s="183" t="s">
        <v>1</v>
      </c>
      <c r="L327" s="188"/>
      <c r="M327" s="189" t="s">
        <v>1</v>
      </c>
      <c r="N327" s="190" t="s">
        <v>42</v>
      </c>
      <c r="P327" s="141">
        <f t="shared" si="41"/>
        <v>0</v>
      </c>
      <c r="Q327" s="141">
        <v>5.6599999999999998E-2</v>
      </c>
      <c r="R327" s="141">
        <f t="shared" si="42"/>
        <v>5.6599999999999998E-2</v>
      </c>
      <c r="S327" s="141">
        <v>0</v>
      </c>
      <c r="T327" s="142">
        <f t="shared" si="43"/>
        <v>0</v>
      </c>
      <c r="AR327" s="143" t="s">
        <v>300</v>
      </c>
      <c r="AT327" s="143" t="s">
        <v>422</v>
      </c>
      <c r="AU327" s="143" t="s">
        <v>87</v>
      </c>
      <c r="AY327" s="17" t="s">
        <v>122</v>
      </c>
      <c r="BE327" s="144">
        <f t="shared" si="44"/>
        <v>0</v>
      </c>
      <c r="BF327" s="144">
        <f t="shared" si="45"/>
        <v>0</v>
      </c>
      <c r="BG327" s="144">
        <f t="shared" si="46"/>
        <v>0</v>
      </c>
      <c r="BH327" s="144">
        <f t="shared" si="47"/>
        <v>0</v>
      </c>
      <c r="BI327" s="144">
        <f t="shared" si="48"/>
        <v>0</v>
      </c>
      <c r="BJ327" s="17" t="s">
        <v>85</v>
      </c>
      <c r="BK327" s="144">
        <f t="shared" si="49"/>
        <v>0</v>
      </c>
      <c r="BL327" s="17" t="s">
        <v>222</v>
      </c>
      <c r="BM327" s="143" t="s">
        <v>814</v>
      </c>
    </row>
    <row r="328" spans="2:65" s="1" customFormat="1" ht="16.5" customHeight="1">
      <c r="B328" s="32"/>
      <c r="C328" s="181" t="s">
        <v>815</v>
      </c>
      <c r="D328" s="181" t="s">
        <v>422</v>
      </c>
      <c r="E328" s="182" t="s">
        <v>816</v>
      </c>
      <c r="F328" s="183" t="s">
        <v>817</v>
      </c>
      <c r="G328" s="184" t="s">
        <v>258</v>
      </c>
      <c r="H328" s="185">
        <v>2</v>
      </c>
      <c r="I328" s="186"/>
      <c r="J328" s="187">
        <f t="shared" si="40"/>
        <v>0</v>
      </c>
      <c r="K328" s="183" t="s">
        <v>1</v>
      </c>
      <c r="L328" s="188"/>
      <c r="M328" s="189" t="s">
        <v>1</v>
      </c>
      <c r="N328" s="190" t="s">
        <v>42</v>
      </c>
      <c r="P328" s="141">
        <f t="shared" si="41"/>
        <v>0</v>
      </c>
      <c r="Q328" s="141">
        <v>5.6599999999999998E-2</v>
      </c>
      <c r="R328" s="141">
        <f t="shared" si="42"/>
        <v>0.1132</v>
      </c>
      <c r="S328" s="141">
        <v>0</v>
      </c>
      <c r="T328" s="142">
        <f t="shared" si="43"/>
        <v>0</v>
      </c>
      <c r="AR328" s="143" t="s">
        <v>300</v>
      </c>
      <c r="AT328" s="143" t="s">
        <v>422</v>
      </c>
      <c r="AU328" s="143" t="s">
        <v>87</v>
      </c>
      <c r="AY328" s="17" t="s">
        <v>122</v>
      </c>
      <c r="BE328" s="144">
        <f t="shared" si="44"/>
        <v>0</v>
      </c>
      <c r="BF328" s="144">
        <f t="shared" si="45"/>
        <v>0</v>
      </c>
      <c r="BG328" s="144">
        <f t="shared" si="46"/>
        <v>0</v>
      </c>
      <c r="BH328" s="144">
        <f t="shared" si="47"/>
        <v>0</v>
      </c>
      <c r="BI328" s="144">
        <f t="shared" si="48"/>
        <v>0</v>
      </c>
      <c r="BJ328" s="17" t="s">
        <v>85</v>
      </c>
      <c r="BK328" s="144">
        <f t="shared" si="49"/>
        <v>0</v>
      </c>
      <c r="BL328" s="17" t="s">
        <v>222</v>
      </c>
      <c r="BM328" s="143" t="s">
        <v>818</v>
      </c>
    </row>
    <row r="329" spans="2:65" s="1" customFormat="1" ht="16.5" customHeight="1">
      <c r="B329" s="32"/>
      <c r="C329" s="181" t="s">
        <v>819</v>
      </c>
      <c r="D329" s="181" t="s">
        <v>422</v>
      </c>
      <c r="E329" s="182" t="s">
        <v>820</v>
      </c>
      <c r="F329" s="183" t="s">
        <v>821</v>
      </c>
      <c r="G329" s="184" t="s">
        <v>258</v>
      </c>
      <c r="H329" s="185">
        <v>1</v>
      </c>
      <c r="I329" s="186"/>
      <c r="J329" s="187">
        <f t="shared" si="40"/>
        <v>0</v>
      </c>
      <c r="K329" s="183" t="s">
        <v>1</v>
      </c>
      <c r="L329" s="188"/>
      <c r="M329" s="189" t="s">
        <v>1</v>
      </c>
      <c r="N329" s="190" t="s">
        <v>42</v>
      </c>
      <c r="P329" s="141">
        <f t="shared" si="41"/>
        <v>0</v>
      </c>
      <c r="Q329" s="141">
        <v>5.6599999999999998E-2</v>
      </c>
      <c r="R329" s="141">
        <f t="shared" si="42"/>
        <v>5.6599999999999998E-2</v>
      </c>
      <c r="S329" s="141">
        <v>0</v>
      </c>
      <c r="T329" s="142">
        <f t="shared" si="43"/>
        <v>0</v>
      </c>
      <c r="AR329" s="143" t="s">
        <v>300</v>
      </c>
      <c r="AT329" s="143" t="s">
        <v>422</v>
      </c>
      <c r="AU329" s="143" t="s">
        <v>87</v>
      </c>
      <c r="AY329" s="17" t="s">
        <v>122</v>
      </c>
      <c r="BE329" s="144">
        <f t="shared" si="44"/>
        <v>0</v>
      </c>
      <c r="BF329" s="144">
        <f t="shared" si="45"/>
        <v>0</v>
      </c>
      <c r="BG329" s="144">
        <f t="shared" si="46"/>
        <v>0</v>
      </c>
      <c r="BH329" s="144">
        <f t="shared" si="47"/>
        <v>0</v>
      </c>
      <c r="BI329" s="144">
        <f t="shared" si="48"/>
        <v>0</v>
      </c>
      <c r="BJ329" s="17" t="s">
        <v>85</v>
      </c>
      <c r="BK329" s="144">
        <f t="shared" si="49"/>
        <v>0</v>
      </c>
      <c r="BL329" s="17" t="s">
        <v>222</v>
      </c>
      <c r="BM329" s="143" t="s">
        <v>822</v>
      </c>
    </row>
    <row r="330" spans="2:65" s="1" customFormat="1" ht="16.5" customHeight="1">
      <c r="B330" s="32"/>
      <c r="C330" s="181" t="s">
        <v>823</v>
      </c>
      <c r="D330" s="181" t="s">
        <v>422</v>
      </c>
      <c r="E330" s="182" t="s">
        <v>824</v>
      </c>
      <c r="F330" s="183" t="s">
        <v>825</v>
      </c>
      <c r="G330" s="184" t="s">
        <v>258</v>
      </c>
      <c r="H330" s="185">
        <v>3</v>
      </c>
      <c r="I330" s="186"/>
      <c r="J330" s="187">
        <f t="shared" si="40"/>
        <v>0</v>
      </c>
      <c r="K330" s="183" t="s">
        <v>1</v>
      </c>
      <c r="L330" s="188"/>
      <c r="M330" s="189" t="s">
        <v>1</v>
      </c>
      <c r="N330" s="190" t="s">
        <v>42</v>
      </c>
      <c r="P330" s="141">
        <f t="shared" si="41"/>
        <v>0</v>
      </c>
      <c r="Q330" s="141">
        <v>5.6599999999999998E-2</v>
      </c>
      <c r="R330" s="141">
        <f t="shared" si="42"/>
        <v>0.16980000000000001</v>
      </c>
      <c r="S330" s="141">
        <v>0</v>
      </c>
      <c r="T330" s="142">
        <f t="shared" si="43"/>
        <v>0</v>
      </c>
      <c r="AR330" s="143" t="s">
        <v>300</v>
      </c>
      <c r="AT330" s="143" t="s">
        <v>422</v>
      </c>
      <c r="AU330" s="143" t="s">
        <v>87</v>
      </c>
      <c r="AY330" s="17" t="s">
        <v>122</v>
      </c>
      <c r="BE330" s="144">
        <f t="shared" si="44"/>
        <v>0</v>
      </c>
      <c r="BF330" s="144">
        <f t="shared" si="45"/>
        <v>0</v>
      </c>
      <c r="BG330" s="144">
        <f t="shared" si="46"/>
        <v>0</v>
      </c>
      <c r="BH330" s="144">
        <f t="shared" si="47"/>
        <v>0</v>
      </c>
      <c r="BI330" s="144">
        <f t="shared" si="48"/>
        <v>0</v>
      </c>
      <c r="BJ330" s="17" t="s">
        <v>85</v>
      </c>
      <c r="BK330" s="144">
        <f t="shared" si="49"/>
        <v>0</v>
      </c>
      <c r="BL330" s="17" t="s">
        <v>222</v>
      </c>
      <c r="BM330" s="143" t="s">
        <v>826</v>
      </c>
    </row>
    <row r="331" spans="2:65" s="1" customFormat="1" ht="16.5" customHeight="1">
      <c r="B331" s="32"/>
      <c r="C331" s="181" t="s">
        <v>827</v>
      </c>
      <c r="D331" s="181" t="s">
        <v>422</v>
      </c>
      <c r="E331" s="182" t="s">
        <v>828</v>
      </c>
      <c r="F331" s="183" t="s">
        <v>829</v>
      </c>
      <c r="G331" s="184" t="s">
        <v>258</v>
      </c>
      <c r="H331" s="185">
        <v>3</v>
      </c>
      <c r="I331" s="186"/>
      <c r="J331" s="187">
        <f t="shared" si="40"/>
        <v>0</v>
      </c>
      <c r="K331" s="183" t="s">
        <v>1</v>
      </c>
      <c r="L331" s="188"/>
      <c r="M331" s="189" t="s">
        <v>1</v>
      </c>
      <c r="N331" s="190" t="s">
        <v>42</v>
      </c>
      <c r="P331" s="141">
        <f t="shared" si="41"/>
        <v>0</v>
      </c>
      <c r="Q331" s="141">
        <v>5.6599999999999998E-2</v>
      </c>
      <c r="R331" s="141">
        <f t="shared" si="42"/>
        <v>0.16980000000000001</v>
      </c>
      <c r="S331" s="141">
        <v>0</v>
      </c>
      <c r="T331" s="142">
        <f t="shared" si="43"/>
        <v>0</v>
      </c>
      <c r="AR331" s="143" t="s">
        <v>300</v>
      </c>
      <c r="AT331" s="143" t="s">
        <v>422</v>
      </c>
      <c r="AU331" s="143" t="s">
        <v>87</v>
      </c>
      <c r="AY331" s="17" t="s">
        <v>122</v>
      </c>
      <c r="BE331" s="144">
        <f t="shared" si="44"/>
        <v>0</v>
      </c>
      <c r="BF331" s="144">
        <f t="shared" si="45"/>
        <v>0</v>
      </c>
      <c r="BG331" s="144">
        <f t="shared" si="46"/>
        <v>0</v>
      </c>
      <c r="BH331" s="144">
        <f t="shared" si="47"/>
        <v>0</v>
      </c>
      <c r="BI331" s="144">
        <f t="shared" si="48"/>
        <v>0</v>
      </c>
      <c r="BJ331" s="17" t="s">
        <v>85</v>
      </c>
      <c r="BK331" s="144">
        <f t="shared" si="49"/>
        <v>0</v>
      </c>
      <c r="BL331" s="17" t="s">
        <v>222</v>
      </c>
      <c r="BM331" s="143" t="s">
        <v>830</v>
      </c>
    </row>
    <row r="332" spans="2:65" s="1" customFormat="1" ht="16.5" customHeight="1">
      <c r="B332" s="32"/>
      <c r="C332" s="181" t="s">
        <v>831</v>
      </c>
      <c r="D332" s="181" t="s">
        <v>422</v>
      </c>
      <c r="E332" s="182" t="s">
        <v>832</v>
      </c>
      <c r="F332" s="183" t="s">
        <v>833</v>
      </c>
      <c r="G332" s="184" t="s">
        <v>258</v>
      </c>
      <c r="H332" s="185">
        <v>4</v>
      </c>
      <c r="I332" s="186"/>
      <c r="J332" s="187">
        <f t="shared" si="40"/>
        <v>0</v>
      </c>
      <c r="K332" s="183" t="s">
        <v>1</v>
      </c>
      <c r="L332" s="188"/>
      <c r="M332" s="189" t="s">
        <v>1</v>
      </c>
      <c r="N332" s="190" t="s">
        <v>42</v>
      </c>
      <c r="P332" s="141">
        <f t="shared" si="41"/>
        <v>0</v>
      </c>
      <c r="Q332" s="141">
        <v>5.6599999999999998E-2</v>
      </c>
      <c r="R332" s="141">
        <f t="shared" si="42"/>
        <v>0.22639999999999999</v>
      </c>
      <c r="S332" s="141">
        <v>0</v>
      </c>
      <c r="T332" s="142">
        <f t="shared" si="43"/>
        <v>0</v>
      </c>
      <c r="AR332" s="143" t="s">
        <v>300</v>
      </c>
      <c r="AT332" s="143" t="s">
        <v>422</v>
      </c>
      <c r="AU332" s="143" t="s">
        <v>87</v>
      </c>
      <c r="AY332" s="17" t="s">
        <v>122</v>
      </c>
      <c r="BE332" s="144">
        <f t="shared" si="44"/>
        <v>0</v>
      </c>
      <c r="BF332" s="144">
        <f t="shared" si="45"/>
        <v>0</v>
      </c>
      <c r="BG332" s="144">
        <f t="shared" si="46"/>
        <v>0</v>
      </c>
      <c r="BH332" s="144">
        <f t="shared" si="47"/>
        <v>0</v>
      </c>
      <c r="BI332" s="144">
        <f t="shared" si="48"/>
        <v>0</v>
      </c>
      <c r="BJ332" s="17" t="s">
        <v>85</v>
      </c>
      <c r="BK332" s="144">
        <f t="shared" si="49"/>
        <v>0</v>
      </c>
      <c r="BL332" s="17" t="s">
        <v>222</v>
      </c>
      <c r="BM332" s="143" t="s">
        <v>834</v>
      </c>
    </row>
    <row r="333" spans="2:65" s="1" customFormat="1" ht="16.5" customHeight="1">
      <c r="B333" s="32"/>
      <c r="C333" s="181" t="s">
        <v>835</v>
      </c>
      <c r="D333" s="181" t="s">
        <v>422</v>
      </c>
      <c r="E333" s="182" t="s">
        <v>836</v>
      </c>
      <c r="F333" s="183" t="s">
        <v>837</v>
      </c>
      <c r="G333" s="184" t="s">
        <v>258</v>
      </c>
      <c r="H333" s="185">
        <v>3</v>
      </c>
      <c r="I333" s="186"/>
      <c r="J333" s="187">
        <f t="shared" si="40"/>
        <v>0</v>
      </c>
      <c r="K333" s="183" t="s">
        <v>1</v>
      </c>
      <c r="L333" s="188"/>
      <c r="M333" s="189" t="s">
        <v>1</v>
      </c>
      <c r="N333" s="190" t="s">
        <v>42</v>
      </c>
      <c r="P333" s="141">
        <f t="shared" si="41"/>
        <v>0</v>
      </c>
      <c r="Q333" s="141">
        <v>5.6599999999999998E-2</v>
      </c>
      <c r="R333" s="141">
        <f t="shared" si="42"/>
        <v>0.16980000000000001</v>
      </c>
      <c r="S333" s="141">
        <v>0</v>
      </c>
      <c r="T333" s="142">
        <f t="shared" si="43"/>
        <v>0</v>
      </c>
      <c r="AR333" s="143" t="s">
        <v>300</v>
      </c>
      <c r="AT333" s="143" t="s">
        <v>422</v>
      </c>
      <c r="AU333" s="143" t="s">
        <v>87</v>
      </c>
      <c r="AY333" s="17" t="s">
        <v>122</v>
      </c>
      <c r="BE333" s="144">
        <f t="shared" si="44"/>
        <v>0</v>
      </c>
      <c r="BF333" s="144">
        <f t="shared" si="45"/>
        <v>0</v>
      </c>
      <c r="BG333" s="144">
        <f t="shared" si="46"/>
        <v>0</v>
      </c>
      <c r="BH333" s="144">
        <f t="shared" si="47"/>
        <v>0</v>
      </c>
      <c r="BI333" s="144">
        <f t="shared" si="48"/>
        <v>0</v>
      </c>
      <c r="BJ333" s="17" t="s">
        <v>85</v>
      </c>
      <c r="BK333" s="144">
        <f t="shared" si="49"/>
        <v>0</v>
      </c>
      <c r="BL333" s="17" t="s">
        <v>222</v>
      </c>
      <c r="BM333" s="143" t="s">
        <v>838</v>
      </c>
    </row>
    <row r="334" spans="2:65" s="1" customFormat="1" ht="16.5" customHeight="1">
      <c r="B334" s="32"/>
      <c r="C334" s="181" t="s">
        <v>839</v>
      </c>
      <c r="D334" s="181" t="s">
        <v>422</v>
      </c>
      <c r="E334" s="182" t="s">
        <v>840</v>
      </c>
      <c r="F334" s="183" t="s">
        <v>841</v>
      </c>
      <c r="G334" s="184" t="s">
        <v>258</v>
      </c>
      <c r="H334" s="185">
        <v>8</v>
      </c>
      <c r="I334" s="186"/>
      <c r="J334" s="187">
        <f t="shared" si="40"/>
        <v>0</v>
      </c>
      <c r="K334" s="183" t="s">
        <v>1</v>
      </c>
      <c r="L334" s="188"/>
      <c r="M334" s="189" t="s">
        <v>1</v>
      </c>
      <c r="N334" s="190" t="s">
        <v>42</v>
      </c>
      <c r="P334" s="141">
        <f t="shared" si="41"/>
        <v>0</v>
      </c>
      <c r="Q334" s="141">
        <v>5.6599999999999998E-2</v>
      </c>
      <c r="R334" s="141">
        <f t="shared" si="42"/>
        <v>0.45279999999999998</v>
      </c>
      <c r="S334" s="141">
        <v>0</v>
      </c>
      <c r="T334" s="142">
        <f t="shared" si="43"/>
        <v>0</v>
      </c>
      <c r="AR334" s="143" t="s">
        <v>300</v>
      </c>
      <c r="AT334" s="143" t="s">
        <v>422</v>
      </c>
      <c r="AU334" s="143" t="s">
        <v>87</v>
      </c>
      <c r="AY334" s="17" t="s">
        <v>122</v>
      </c>
      <c r="BE334" s="144">
        <f t="shared" si="44"/>
        <v>0</v>
      </c>
      <c r="BF334" s="144">
        <f t="shared" si="45"/>
        <v>0</v>
      </c>
      <c r="BG334" s="144">
        <f t="shared" si="46"/>
        <v>0</v>
      </c>
      <c r="BH334" s="144">
        <f t="shared" si="47"/>
        <v>0</v>
      </c>
      <c r="BI334" s="144">
        <f t="shared" si="48"/>
        <v>0</v>
      </c>
      <c r="BJ334" s="17" t="s">
        <v>85</v>
      </c>
      <c r="BK334" s="144">
        <f t="shared" si="49"/>
        <v>0</v>
      </c>
      <c r="BL334" s="17" t="s">
        <v>222</v>
      </c>
      <c r="BM334" s="143" t="s">
        <v>842</v>
      </c>
    </row>
    <row r="335" spans="2:65" s="1" customFormat="1" ht="16.5" customHeight="1">
      <c r="B335" s="32"/>
      <c r="C335" s="132" t="s">
        <v>843</v>
      </c>
      <c r="D335" s="132" t="s">
        <v>125</v>
      </c>
      <c r="E335" s="133" t="s">
        <v>844</v>
      </c>
      <c r="F335" s="134" t="s">
        <v>845</v>
      </c>
      <c r="G335" s="135" t="s">
        <v>128</v>
      </c>
      <c r="H335" s="136">
        <v>1</v>
      </c>
      <c r="I335" s="137"/>
      <c r="J335" s="138">
        <f t="shared" si="40"/>
        <v>0</v>
      </c>
      <c r="K335" s="134" t="s">
        <v>1</v>
      </c>
      <c r="L335" s="32"/>
      <c r="M335" s="139" t="s">
        <v>1</v>
      </c>
      <c r="N335" s="140" t="s">
        <v>42</v>
      </c>
      <c r="P335" s="141">
        <f t="shared" si="41"/>
        <v>0</v>
      </c>
      <c r="Q335" s="141">
        <v>0</v>
      </c>
      <c r="R335" s="141">
        <f t="shared" si="42"/>
        <v>0</v>
      </c>
      <c r="S335" s="141">
        <v>0</v>
      </c>
      <c r="T335" s="142">
        <f t="shared" si="43"/>
        <v>0</v>
      </c>
      <c r="AR335" s="143" t="s">
        <v>222</v>
      </c>
      <c r="AT335" s="143" t="s">
        <v>125</v>
      </c>
      <c r="AU335" s="143" t="s">
        <v>87</v>
      </c>
      <c r="AY335" s="17" t="s">
        <v>122</v>
      </c>
      <c r="BE335" s="144">
        <f t="shared" si="44"/>
        <v>0</v>
      </c>
      <c r="BF335" s="144">
        <f t="shared" si="45"/>
        <v>0</v>
      </c>
      <c r="BG335" s="144">
        <f t="shared" si="46"/>
        <v>0</v>
      </c>
      <c r="BH335" s="144">
        <f t="shared" si="47"/>
        <v>0</v>
      </c>
      <c r="BI335" s="144">
        <f t="shared" si="48"/>
        <v>0</v>
      </c>
      <c r="BJ335" s="17" t="s">
        <v>85</v>
      </c>
      <c r="BK335" s="144">
        <f t="shared" si="49"/>
        <v>0</v>
      </c>
      <c r="BL335" s="17" t="s">
        <v>222</v>
      </c>
      <c r="BM335" s="143" t="s">
        <v>846</v>
      </c>
    </row>
    <row r="336" spans="2:65" s="1" customFormat="1" ht="16.5" customHeight="1">
      <c r="B336" s="32"/>
      <c r="C336" s="132" t="s">
        <v>847</v>
      </c>
      <c r="D336" s="132" t="s">
        <v>125</v>
      </c>
      <c r="E336" s="133" t="s">
        <v>848</v>
      </c>
      <c r="F336" s="134" t="s">
        <v>849</v>
      </c>
      <c r="G336" s="135" t="s">
        <v>128</v>
      </c>
      <c r="H336" s="136">
        <v>1</v>
      </c>
      <c r="I336" s="137"/>
      <c r="J336" s="138">
        <f t="shared" si="40"/>
        <v>0</v>
      </c>
      <c r="K336" s="134" t="s">
        <v>1</v>
      </c>
      <c r="L336" s="32"/>
      <c r="M336" s="139" t="s">
        <v>1</v>
      </c>
      <c r="N336" s="140" t="s">
        <v>42</v>
      </c>
      <c r="P336" s="141">
        <f t="shared" si="41"/>
        <v>0</v>
      </c>
      <c r="Q336" s="141">
        <v>0</v>
      </c>
      <c r="R336" s="141">
        <f t="shared" si="42"/>
        <v>0</v>
      </c>
      <c r="S336" s="141">
        <v>0</v>
      </c>
      <c r="T336" s="142">
        <f t="shared" si="43"/>
        <v>0</v>
      </c>
      <c r="AR336" s="143" t="s">
        <v>222</v>
      </c>
      <c r="AT336" s="143" t="s">
        <v>125</v>
      </c>
      <c r="AU336" s="143" t="s">
        <v>87</v>
      </c>
      <c r="AY336" s="17" t="s">
        <v>122</v>
      </c>
      <c r="BE336" s="144">
        <f t="shared" si="44"/>
        <v>0</v>
      </c>
      <c r="BF336" s="144">
        <f t="shared" si="45"/>
        <v>0</v>
      </c>
      <c r="BG336" s="144">
        <f t="shared" si="46"/>
        <v>0</v>
      </c>
      <c r="BH336" s="144">
        <f t="shared" si="47"/>
        <v>0</v>
      </c>
      <c r="BI336" s="144">
        <f t="shared" si="48"/>
        <v>0</v>
      </c>
      <c r="BJ336" s="17" t="s">
        <v>85</v>
      </c>
      <c r="BK336" s="144">
        <f t="shared" si="49"/>
        <v>0</v>
      </c>
      <c r="BL336" s="17" t="s">
        <v>222</v>
      </c>
      <c r="BM336" s="143" t="s">
        <v>850</v>
      </c>
    </row>
    <row r="337" spans="2:65" s="1" customFormat="1" ht="16.5" customHeight="1">
      <c r="B337" s="32"/>
      <c r="C337" s="132" t="s">
        <v>851</v>
      </c>
      <c r="D337" s="132" t="s">
        <v>125</v>
      </c>
      <c r="E337" s="133" t="s">
        <v>852</v>
      </c>
      <c r="F337" s="134" t="s">
        <v>853</v>
      </c>
      <c r="G337" s="135" t="s">
        <v>128</v>
      </c>
      <c r="H337" s="136">
        <v>1</v>
      </c>
      <c r="I337" s="137"/>
      <c r="J337" s="138">
        <f t="shared" si="40"/>
        <v>0</v>
      </c>
      <c r="K337" s="134" t="s">
        <v>1</v>
      </c>
      <c r="L337" s="32"/>
      <c r="M337" s="139" t="s">
        <v>1</v>
      </c>
      <c r="N337" s="140" t="s">
        <v>42</v>
      </c>
      <c r="P337" s="141">
        <f t="shared" si="41"/>
        <v>0</v>
      </c>
      <c r="Q337" s="141">
        <v>0</v>
      </c>
      <c r="R337" s="141">
        <f t="shared" si="42"/>
        <v>0</v>
      </c>
      <c r="S337" s="141">
        <v>0</v>
      </c>
      <c r="T337" s="142">
        <f t="shared" si="43"/>
        <v>0</v>
      </c>
      <c r="AR337" s="143" t="s">
        <v>222</v>
      </c>
      <c r="AT337" s="143" t="s">
        <v>125</v>
      </c>
      <c r="AU337" s="143" t="s">
        <v>87</v>
      </c>
      <c r="AY337" s="17" t="s">
        <v>122</v>
      </c>
      <c r="BE337" s="144">
        <f t="shared" si="44"/>
        <v>0</v>
      </c>
      <c r="BF337" s="144">
        <f t="shared" si="45"/>
        <v>0</v>
      </c>
      <c r="BG337" s="144">
        <f t="shared" si="46"/>
        <v>0</v>
      </c>
      <c r="BH337" s="144">
        <f t="shared" si="47"/>
        <v>0</v>
      </c>
      <c r="BI337" s="144">
        <f t="shared" si="48"/>
        <v>0</v>
      </c>
      <c r="BJ337" s="17" t="s">
        <v>85</v>
      </c>
      <c r="BK337" s="144">
        <f t="shared" si="49"/>
        <v>0</v>
      </c>
      <c r="BL337" s="17" t="s">
        <v>222</v>
      </c>
      <c r="BM337" s="143" t="s">
        <v>854</v>
      </c>
    </row>
    <row r="338" spans="2:65" s="11" customFormat="1" ht="22.9" customHeight="1">
      <c r="B338" s="120"/>
      <c r="D338" s="121" t="s">
        <v>76</v>
      </c>
      <c r="E338" s="130" t="s">
        <v>855</v>
      </c>
      <c r="F338" s="130" t="s">
        <v>856</v>
      </c>
      <c r="I338" s="123"/>
      <c r="J338" s="131">
        <f>BK338</f>
        <v>0</v>
      </c>
      <c r="L338" s="120"/>
      <c r="M338" s="125"/>
      <c r="P338" s="126">
        <f>SUM(P339:P350)</f>
        <v>0</v>
      </c>
      <c r="R338" s="126">
        <f>SUM(R339:R350)</f>
        <v>3.2404999999999999</v>
      </c>
      <c r="T338" s="127">
        <f>SUM(T339:T350)</f>
        <v>0</v>
      </c>
      <c r="AR338" s="121" t="s">
        <v>87</v>
      </c>
      <c r="AT338" s="128" t="s">
        <v>76</v>
      </c>
      <c r="AU338" s="128" t="s">
        <v>85</v>
      </c>
      <c r="AY338" s="121" t="s">
        <v>122</v>
      </c>
      <c r="BK338" s="129">
        <f>SUM(BK339:BK350)</f>
        <v>0</v>
      </c>
    </row>
    <row r="339" spans="2:65" s="1" customFormat="1" ht="16.5" customHeight="1">
      <c r="B339" s="32"/>
      <c r="C339" s="132" t="s">
        <v>857</v>
      </c>
      <c r="D339" s="132" t="s">
        <v>125</v>
      </c>
      <c r="E339" s="133" t="s">
        <v>858</v>
      </c>
      <c r="F339" s="134" t="s">
        <v>859</v>
      </c>
      <c r="G339" s="135" t="s">
        <v>152</v>
      </c>
      <c r="H339" s="136">
        <v>50</v>
      </c>
      <c r="I339" s="137"/>
      <c r="J339" s="138">
        <f>ROUND(I339*H339,2)</f>
        <v>0</v>
      </c>
      <c r="K339" s="134" t="s">
        <v>153</v>
      </c>
      <c r="L339" s="32"/>
      <c r="M339" s="139" t="s">
        <v>1</v>
      </c>
      <c r="N339" s="140" t="s">
        <v>42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222</v>
      </c>
      <c r="AT339" s="143" t="s">
        <v>125</v>
      </c>
      <c r="AU339" s="143" t="s">
        <v>87</v>
      </c>
      <c r="AY339" s="17" t="s">
        <v>122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7" t="s">
        <v>85</v>
      </c>
      <c r="BK339" s="144">
        <f>ROUND(I339*H339,2)</f>
        <v>0</v>
      </c>
      <c r="BL339" s="17" t="s">
        <v>222</v>
      </c>
      <c r="BM339" s="143" t="s">
        <v>860</v>
      </c>
    </row>
    <row r="340" spans="2:65" s="1" customFormat="1" ht="16.5" customHeight="1">
      <c r="B340" s="32"/>
      <c r="C340" s="181" t="s">
        <v>861</v>
      </c>
      <c r="D340" s="181" t="s">
        <v>422</v>
      </c>
      <c r="E340" s="182" t="s">
        <v>862</v>
      </c>
      <c r="F340" s="183" t="s">
        <v>863</v>
      </c>
      <c r="G340" s="184" t="s">
        <v>206</v>
      </c>
      <c r="H340" s="185">
        <v>7.5</v>
      </c>
      <c r="I340" s="186"/>
      <c r="J340" s="187">
        <f>ROUND(I340*H340,2)</f>
        <v>0</v>
      </c>
      <c r="K340" s="183" t="s">
        <v>153</v>
      </c>
      <c r="L340" s="188"/>
      <c r="M340" s="189" t="s">
        <v>1</v>
      </c>
      <c r="N340" s="190" t="s">
        <v>42</v>
      </c>
      <c r="P340" s="141">
        <f>O340*H340</f>
        <v>0</v>
      </c>
      <c r="Q340" s="141">
        <v>0.22</v>
      </c>
      <c r="R340" s="141">
        <f>Q340*H340</f>
        <v>1.65</v>
      </c>
      <c r="S340" s="141">
        <v>0</v>
      </c>
      <c r="T340" s="142">
        <f>S340*H340</f>
        <v>0</v>
      </c>
      <c r="AR340" s="143" t="s">
        <v>300</v>
      </c>
      <c r="AT340" s="143" t="s">
        <v>422</v>
      </c>
      <c r="AU340" s="143" t="s">
        <v>87</v>
      </c>
      <c r="AY340" s="17" t="s">
        <v>122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85</v>
      </c>
      <c r="BK340" s="144">
        <f>ROUND(I340*H340,2)</f>
        <v>0</v>
      </c>
      <c r="BL340" s="17" t="s">
        <v>222</v>
      </c>
      <c r="BM340" s="143" t="s">
        <v>864</v>
      </c>
    </row>
    <row r="341" spans="2:65" s="12" customFormat="1" ht="11.25">
      <c r="B341" s="150"/>
      <c r="D341" s="151" t="s">
        <v>156</v>
      </c>
      <c r="E341" s="152" t="s">
        <v>1</v>
      </c>
      <c r="F341" s="153" t="s">
        <v>865</v>
      </c>
      <c r="H341" s="154">
        <v>7.5</v>
      </c>
      <c r="I341" s="155"/>
      <c r="L341" s="150"/>
      <c r="M341" s="156"/>
      <c r="T341" s="157"/>
      <c r="AT341" s="152" t="s">
        <v>156</v>
      </c>
      <c r="AU341" s="152" t="s">
        <v>87</v>
      </c>
      <c r="AV341" s="12" t="s">
        <v>87</v>
      </c>
      <c r="AW341" s="12" t="s">
        <v>32</v>
      </c>
      <c r="AX341" s="12" t="s">
        <v>85</v>
      </c>
      <c r="AY341" s="152" t="s">
        <v>122</v>
      </c>
    </row>
    <row r="342" spans="2:65" s="1" customFormat="1" ht="21.75" customHeight="1">
      <c r="B342" s="32"/>
      <c r="C342" s="132" t="s">
        <v>866</v>
      </c>
      <c r="D342" s="132" t="s">
        <v>125</v>
      </c>
      <c r="E342" s="133" t="s">
        <v>219</v>
      </c>
      <c r="F342" s="134" t="s">
        <v>220</v>
      </c>
      <c r="G342" s="135" t="s">
        <v>206</v>
      </c>
      <c r="H342" s="136">
        <v>7.5</v>
      </c>
      <c r="I342" s="137"/>
      <c r="J342" s="138">
        <f>ROUND(I342*H342,2)</f>
        <v>0</v>
      </c>
      <c r="K342" s="134" t="s">
        <v>153</v>
      </c>
      <c r="L342" s="32"/>
      <c r="M342" s="139" t="s">
        <v>1</v>
      </c>
      <c r="N342" s="140" t="s">
        <v>42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154</v>
      </c>
      <c r="AT342" s="143" t="s">
        <v>125</v>
      </c>
      <c r="AU342" s="143" t="s">
        <v>87</v>
      </c>
      <c r="AY342" s="17" t="s">
        <v>122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154</v>
      </c>
      <c r="BM342" s="143" t="s">
        <v>867</v>
      </c>
    </row>
    <row r="343" spans="2:65" s="1" customFormat="1" ht="19.5">
      <c r="B343" s="32"/>
      <c r="D343" s="151" t="s">
        <v>226</v>
      </c>
      <c r="F343" s="165" t="s">
        <v>868</v>
      </c>
      <c r="I343" s="166"/>
      <c r="L343" s="32"/>
      <c r="M343" s="167"/>
      <c r="T343" s="56"/>
      <c r="AT343" s="17" t="s">
        <v>226</v>
      </c>
      <c r="AU343" s="17" t="s">
        <v>87</v>
      </c>
    </row>
    <row r="344" spans="2:65" s="1" customFormat="1" ht="16.5" customHeight="1">
      <c r="B344" s="32"/>
      <c r="C344" s="132" t="s">
        <v>869</v>
      </c>
      <c r="D344" s="132" t="s">
        <v>125</v>
      </c>
      <c r="E344" s="133" t="s">
        <v>870</v>
      </c>
      <c r="F344" s="134" t="s">
        <v>871</v>
      </c>
      <c r="G344" s="135" t="s">
        <v>152</v>
      </c>
      <c r="H344" s="136">
        <v>50</v>
      </c>
      <c r="I344" s="137"/>
      <c r="J344" s="138">
        <f>ROUND(I344*H344,2)</f>
        <v>0</v>
      </c>
      <c r="K344" s="134" t="s">
        <v>153</v>
      </c>
      <c r="L344" s="32"/>
      <c r="M344" s="139" t="s">
        <v>1</v>
      </c>
      <c r="N344" s="140" t="s">
        <v>42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154</v>
      </c>
      <c r="AT344" s="143" t="s">
        <v>125</v>
      </c>
      <c r="AU344" s="143" t="s">
        <v>87</v>
      </c>
      <c r="AY344" s="17" t="s">
        <v>122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7" t="s">
        <v>85</v>
      </c>
      <c r="BK344" s="144">
        <f>ROUND(I344*H344,2)</f>
        <v>0</v>
      </c>
      <c r="BL344" s="17" t="s">
        <v>154</v>
      </c>
      <c r="BM344" s="143" t="s">
        <v>872</v>
      </c>
    </row>
    <row r="345" spans="2:65" s="1" customFormat="1" ht="16.5" customHeight="1">
      <c r="B345" s="32"/>
      <c r="C345" s="181" t="s">
        <v>873</v>
      </c>
      <c r="D345" s="181" t="s">
        <v>422</v>
      </c>
      <c r="E345" s="182" t="s">
        <v>874</v>
      </c>
      <c r="F345" s="183" t="s">
        <v>875</v>
      </c>
      <c r="G345" s="184" t="s">
        <v>876</v>
      </c>
      <c r="H345" s="185">
        <v>1</v>
      </c>
      <c r="I345" s="186"/>
      <c r="J345" s="187">
        <f>ROUND(I345*H345,2)</f>
        <v>0</v>
      </c>
      <c r="K345" s="183" t="s">
        <v>153</v>
      </c>
      <c r="L345" s="188"/>
      <c r="M345" s="189" t="s">
        <v>1</v>
      </c>
      <c r="N345" s="190" t="s">
        <v>42</v>
      </c>
      <c r="P345" s="141">
        <f>O345*H345</f>
        <v>0</v>
      </c>
      <c r="Q345" s="141">
        <v>1E-3</v>
      </c>
      <c r="R345" s="141">
        <f>Q345*H345</f>
        <v>1E-3</v>
      </c>
      <c r="S345" s="141">
        <v>0</v>
      </c>
      <c r="T345" s="142">
        <f>S345*H345</f>
        <v>0</v>
      </c>
      <c r="AR345" s="143" t="s">
        <v>187</v>
      </c>
      <c r="AT345" s="143" t="s">
        <v>422</v>
      </c>
      <c r="AU345" s="143" t="s">
        <v>87</v>
      </c>
      <c r="AY345" s="17" t="s">
        <v>122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7" t="s">
        <v>85</v>
      </c>
      <c r="BK345" s="144">
        <f>ROUND(I345*H345,2)</f>
        <v>0</v>
      </c>
      <c r="BL345" s="17" t="s">
        <v>154</v>
      </c>
      <c r="BM345" s="143" t="s">
        <v>877</v>
      </c>
    </row>
    <row r="346" spans="2:65" s="12" customFormat="1" ht="11.25">
      <c r="B346" s="150"/>
      <c r="D346" s="151" t="s">
        <v>156</v>
      </c>
      <c r="F346" s="153" t="s">
        <v>878</v>
      </c>
      <c r="H346" s="154">
        <v>1</v>
      </c>
      <c r="I346" s="155"/>
      <c r="L346" s="150"/>
      <c r="M346" s="156"/>
      <c r="T346" s="157"/>
      <c r="AT346" s="152" t="s">
        <v>156</v>
      </c>
      <c r="AU346" s="152" t="s">
        <v>87</v>
      </c>
      <c r="AV346" s="12" t="s">
        <v>87</v>
      </c>
      <c r="AW346" s="12" t="s">
        <v>4</v>
      </c>
      <c r="AX346" s="12" t="s">
        <v>85</v>
      </c>
      <c r="AY346" s="152" t="s">
        <v>122</v>
      </c>
    </row>
    <row r="347" spans="2:65" s="1" customFormat="1" ht="16.5" customHeight="1">
      <c r="B347" s="32"/>
      <c r="C347" s="132" t="s">
        <v>879</v>
      </c>
      <c r="D347" s="132" t="s">
        <v>125</v>
      </c>
      <c r="E347" s="133" t="s">
        <v>880</v>
      </c>
      <c r="F347" s="134" t="s">
        <v>881</v>
      </c>
      <c r="G347" s="135" t="s">
        <v>258</v>
      </c>
      <c r="H347" s="136">
        <v>30</v>
      </c>
      <c r="I347" s="137"/>
      <c r="J347" s="138">
        <f>ROUND(I347*H347,2)</f>
        <v>0</v>
      </c>
      <c r="K347" s="134" t="s">
        <v>153</v>
      </c>
      <c r="L347" s="32"/>
      <c r="M347" s="139" t="s">
        <v>1</v>
      </c>
      <c r="N347" s="140" t="s">
        <v>42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154</v>
      </c>
      <c r="AT347" s="143" t="s">
        <v>125</v>
      </c>
      <c r="AU347" s="143" t="s">
        <v>87</v>
      </c>
      <c r="AY347" s="17" t="s">
        <v>122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85</v>
      </c>
      <c r="BK347" s="144">
        <f>ROUND(I347*H347,2)</f>
        <v>0</v>
      </c>
      <c r="BL347" s="17" t="s">
        <v>154</v>
      </c>
      <c r="BM347" s="143" t="s">
        <v>882</v>
      </c>
    </row>
    <row r="348" spans="2:65" s="1" customFormat="1" ht="16.5" customHeight="1">
      <c r="B348" s="32"/>
      <c r="C348" s="181" t="s">
        <v>883</v>
      </c>
      <c r="D348" s="181" t="s">
        <v>422</v>
      </c>
      <c r="E348" s="182" t="s">
        <v>884</v>
      </c>
      <c r="F348" s="183" t="s">
        <v>885</v>
      </c>
      <c r="G348" s="184" t="s">
        <v>258</v>
      </c>
      <c r="H348" s="185">
        <v>30</v>
      </c>
      <c r="I348" s="186"/>
      <c r="J348" s="187">
        <f>ROUND(I348*H348,2)</f>
        <v>0</v>
      </c>
      <c r="K348" s="183" t="s">
        <v>1</v>
      </c>
      <c r="L348" s="188"/>
      <c r="M348" s="189" t="s">
        <v>1</v>
      </c>
      <c r="N348" s="190" t="s">
        <v>42</v>
      </c>
      <c r="P348" s="141">
        <f>O348*H348</f>
        <v>0</v>
      </c>
      <c r="Q348" s="141">
        <v>0.01</v>
      </c>
      <c r="R348" s="141">
        <f>Q348*H348</f>
        <v>0.3</v>
      </c>
      <c r="S348" s="141">
        <v>0</v>
      </c>
      <c r="T348" s="142">
        <f>S348*H348</f>
        <v>0</v>
      </c>
      <c r="AR348" s="143" t="s">
        <v>187</v>
      </c>
      <c r="AT348" s="143" t="s">
        <v>422</v>
      </c>
      <c r="AU348" s="143" t="s">
        <v>87</v>
      </c>
      <c r="AY348" s="17" t="s">
        <v>122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7" t="s">
        <v>85</v>
      </c>
      <c r="BK348" s="144">
        <f>ROUND(I348*H348,2)</f>
        <v>0</v>
      </c>
      <c r="BL348" s="17" t="s">
        <v>154</v>
      </c>
      <c r="BM348" s="143" t="s">
        <v>886</v>
      </c>
    </row>
    <row r="349" spans="2:65" s="1" customFormat="1" ht="16.5" customHeight="1">
      <c r="B349" s="32"/>
      <c r="C349" s="132" t="s">
        <v>887</v>
      </c>
      <c r="D349" s="132" t="s">
        <v>125</v>
      </c>
      <c r="E349" s="133" t="s">
        <v>888</v>
      </c>
      <c r="F349" s="134" t="s">
        <v>889</v>
      </c>
      <c r="G349" s="135" t="s">
        <v>249</v>
      </c>
      <c r="H349" s="136">
        <v>10</v>
      </c>
      <c r="I349" s="137"/>
      <c r="J349" s="138">
        <f>ROUND(I349*H349,2)</f>
        <v>0</v>
      </c>
      <c r="K349" s="134" t="s">
        <v>153</v>
      </c>
      <c r="L349" s="32"/>
      <c r="M349" s="139" t="s">
        <v>1</v>
      </c>
      <c r="N349" s="140" t="s">
        <v>42</v>
      </c>
      <c r="P349" s="141">
        <f>O349*H349</f>
        <v>0</v>
      </c>
      <c r="Q349" s="141">
        <v>0.10095</v>
      </c>
      <c r="R349" s="141">
        <f>Q349*H349</f>
        <v>1.0095000000000001</v>
      </c>
      <c r="S349" s="141">
        <v>0</v>
      </c>
      <c r="T349" s="142">
        <f>S349*H349</f>
        <v>0</v>
      </c>
      <c r="AR349" s="143" t="s">
        <v>154</v>
      </c>
      <c r="AT349" s="143" t="s">
        <v>125</v>
      </c>
      <c r="AU349" s="143" t="s">
        <v>87</v>
      </c>
      <c r="AY349" s="17" t="s">
        <v>122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7" t="s">
        <v>85</v>
      </c>
      <c r="BK349" s="144">
        <f>ROUND(I349*H349,2)</f>
        <v>0</v>
      </c>
      <c r="BL349" s="17" t="s">
        <v>154</v>
      </c>
      <c r="BM349" s="143" t="s">
        <v>890</v>
      </c>
    </row>
    <row r="350" spans="2:65" s="1" customFormat="1" ht="16.5" customHeight="1">
      <c r="B350" s="32"/>
      <c r="C350" s="181" t="s">
        <v>891</v>
      </c>
      <c r="D350" s="181" t="s">
        <v>422</v>
      </c>
      <c r="E350" s="182" t="s">
        <v>892</v>
      </c>
      <c r="F350" s="183" t="s">
        <v>893</v>
      </c>
      <c r="G350" s="184" t="s">
        <v>249</v>
      </c>
      <c r="H350" s="185">
        <v>10</v>
      </c>
      <c r="I350" s="186"/>
      <c r="J350" s="187">
        <f>ROUND(I350*H350,2)</f>
        <v>0</v>
      </c>
      <c r="K350" s="183" t="s">
        <v>153</v>
      </c>
      <c r="L350" s="188"/>
      <c r="M350" s="192" t="s">
        <v>1</v>
      </c>
      <c r="N350" s="193" t="s">
        <v>42</v>
      </c>
      <c r="O350" s="147"/>
      <c r="P350" s="148">
        <f>O350*H350</f>
        <v>0</v>
      </c>
      <c r="Q350" s="148">
        <v>2.8000000000000001E-2</v>
      </c>
      <c r="R350" s="148">
        <f>Q350*H350</f>
        <v>0.28000000000000003</v>
      </c>
      <c r="S350" s="148">
        <v>0</v>
      </c>
      <c r="T350" s="149">
        <f>S350*H350</f>
        <v>0</v>
      </c>
      <c r="AR350" s="143" t="s">
        <v>187</v>
      </c>
      <c r="AT350" s="143" t="s">
        <v>422</v>
      </c>
      <c r="AU350" s="143" t="s">
        <v>87</v>
      </c>
      <c r="AY350" s="17" t="s">
        <v>122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7" t="s">
        <v>85</v>
      </c>
      <c r="BK350" s="144">
        <f>ROUND(I350*H350,2)</f>
        <v>0</v>
      </c>
      <c r="BL350" s="17" t="s">
        <v>154</v>
      </c>
      <c r="BM350" s="143" t="s">
        <v>894</v>
      </c>
    </row>
    <row r="351" spans="2:65" s="1" customFormat="1" ht="6.95" customHeight="1">
      <c r="B351" s="44"/>
      <c r="C351" s="45"/>
      <c r="D351" s="45"/>
      <c r="E351" s="45"/>
      <c r="F351" s="45"/>
      <c r="G351" s="45"/>
      <c r="H351" s="45"/>
      <c r="I351" s="45"/>
      <c r="J351" s="45"/>
      <c r="K351" s="45"/>
      <c r="L351" s="32"/>
    </row>
  </sheetData>
  <sheetProtection algorithmName="SHA-512" hashValue="R3STtkAQjG8/XKU1fwKyX8COi6h8f/Af9F3JvucpcyDwvx6d/kLS+A/aB7ulk3BLI1M3FoOWExOnVmuTaf6tgQ==" saltValue="/SX6wznVLR1KDfo8kwlKsfRzgws/FN1bGY5zdfpqtslMAy22HC5L7F+zr2VuDAXZYMymeiff/wQtnEEn+P0uvA==" spinCount="100000" sheet="1" objects="1" scenarios="1" formatColumns="0" formatRows="0" autoFilter="0"/>
  <autoFilter ref="C130:K350" xr:uid="{00000000-0009-0000-0000-000003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1" manualBreakCount="1">
    <brk id="163" min="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VEDLEJŠÍ A OSTATNÍ N...</vt:lpstr>
      <vt:lpstr>02 - BOURACÍ PRÁCE</vt:lpstr>
      <vt:lpstr>03 - STAVEBNÍ PRÁCE</vt:lpstr>
      <vt:lpstr>'01 - VEDLEJŠÍ A OSTATNÍ N...'!Názvy_tisku</vt:lpstr>
      <vt:lpstr>'02 - BOURACÍ PRÁCE'!Názvy_tisku</vt:lpstr>
      <vt:lpstr>'03 - STAVEBNÍ PRÁCE'!Názvy_tisku</vt:lpstr>
      <vt:lpstr>'Rekapitulace stavby'!Názvy_tisku</vt:lpstr>
      <vt:lpstr>'01 - VEDLEJŠÍ A OSTATNÍ N...'!Oblast_tisku</vt:lpstr>
      <vt:lpstr>'02 - BOURACÍ PRÁCE'!Oblast_tisku</vt:lpstr>
      <vt:lpstr>'03 - STAVEBNÍ PRÁCE'!Oblast_tisku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VM\Vladimír</dc:creator>
  <cp:lastModifiedBy>Vladimír</cp:lastModifiedBy>
  <dcterms:created xsi:type="dcterms:W3CDTF">2025-10-30T08:18:14Z</dcterms:created>
  <dcterms:modified xsi:type="dcterms:W3CDTF">2025-10-30T08:19:29Z</dcterms:modified>
</cp:coreProperties>
</file>