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. ROZPOČTU\MHMP, ROZBORY, ROZPOČET\2023\ROZBORY\30062023\Finanční výbor\materiál ZMČ\"/>
    </mc:Choice>
  </mc:AlternateContent>
  <bookViews>
    <workbookView xWindow="0" yWindow="135" windowWidth="18675" windowHeight="9015" tabRatio="696" activeTab="4"/>
  </bookViews>
  <sheets>
    <sheet name="41 1" sheetId="4" r:id="rId1"/>
    <sheet name="41 2+3" sheetId="5" r:id="rId2"/>
    <sheet name="41 4+5" sheetId="6" r:id="rId3"/>
    <sheet name="41 6+7" sheetId="7" r:id="rId4"/>
    <sheet name="41 8+9" sheetId="8" r:id="rId5"/>
    <sheet name="41 10" sheetId="9" r:id="rId6"/>
    <sheet name="41 11" sheetId="10" r:id="rId7"/>
    <sheet name="41 12" sheetId="23" r:id="rId8"/>
    <sheet name="41 13" sheetId="1" r:id="rId9"/>
    <sheet name="41 14" sheetId="17" r:id="rId10"/>
  </sheets>
  <calcPr calcId="152511"/>
</workbook>
</file>

<file path=xl/calcChain.xml><?xml version="1.0" encoding="utf-8"?>
<calcChain xmlns="http://schemas.openxmlformats.org/spreadsheetml/2006/main">
  <c r="L59" i="8" l="1"/>
  <c r="C30" i="23"/>
  <c r="B30" i="23"/>
  <c r="C15" i="23"/>
  <c r="B15" i="23"/>
  <c r="D22" i="4"/>
  <c r="G17" i="6"/>
  <c r="H51" i="7"/>
  <c r="J51" i="7"/>
  <c r="H44" i="7"/>
  <c r="J44" i="7"/>
  <c r="H60" i="7"/>
  <c r="J60" i="7"/>
  <c r="H14" i="7"/>
  <c r="J14" i="7"/>
  <c r="H64" i="7"/>
  <c r="L47" i="8"/>
  <c r="N47" i="8"/>
  <c r="L15" i="8"/>
  <c r="N15" i="8"/>
  <c r="L20" i="8"/>
  <c r="N20" i="8"/>
  <c r="H22" i="7"/>
  <c r="J22" i="7"/>
  <c r="H45" i="7"/>
  <c r="J45" i="7"/>
  <c r="H50" i="7"/>
  <c r="J50" i="7"/>
  <c r="L61" i="8"/>
  <c r="N61" i="8"/>
  <c r="E44" i="1"/>
  <c r="L58" i="8"/>
  <c r="N58" i="8"/>
  <c r="H52" i="7"/>
  <c r="J52" i="7"/>
  <c r="L63" i="8"/>
  <c r="N63" i="8"/>
  <c r="H16" i="7"/>
  <c r="J16" i="7"/>
  <c r="H53" i="7"/>
  <c r="J53" i="7"/>
  <c r="L52" i="8"/>
  <c r="N52" i="8"/>
  <c r="H49" i="7"/>
  <c r="J49" i="7"/>
  <c r="D25" i="4"/>
  <c r="D26" i="4"/>
  <c r="D27" i="4"/>
  <c r="H46" i="7"/>
  <c r="J46" i="7"/>
  <c r="D28" i="4"/>
  <c r="D29" i="4"/>
  <c r="D30" i="4"/>
  <c r="D31" i="4"/>
  <c r="D32" i="4"/>
  <c r="D33" i="4"/>
  <c r="D34" i="4"/>
  <c r="D35" i="4"/>
  <c r="D36" i="4"/>
  <c r="L57" i="8"/>
  <c r="D37" i="4"/>
  <c r="D38" i="4"/>
  <c r="H57" i="7"/>
  <c r="J57" i="7"/>
  <c r="D39" i="4"/>
  <c r="D40" i="4"/>
  <c r="D41" i="4"/>
  <c r="D42" i="4"/>
  <c r="D43" i="4"/>
  <c r="D44" i="4"/>
  <c r="D45" i="4"/>
  <c r="D46" i="4"/>
  <c r="D47" i="4"/>
  <c r="I25" i="7"/>
  <c r="L13" i="8"/>
  <c r="N13" i="8"/>
  <c r="D13" i="4"/>
  <c r="D12" i="4"/>
  <c r="D11" i="4"/>
  <c r="D10" i="4"/>
  <c r="D14" i="4"/>
  <c r="D15" i="4"/>
  <c r="D16" i="4"/>
  <c r="D17" i="4"/>
  <c r="D18" i="4"/>
  <c r="D19" i="4"/>
  <c r="D20" i="4"/>
  <c r="D21" i="4"/>
  <c r="D23" i="4"/>
  <c r="L22" i="8"/>
  <c r="N22" i="8"/>
  <c r="F46" i="4"/>
  <c r="F44" i="4"/>
  <c r="F43" i="4"/>
  <c r="F45" i="4"/>
  <c r="F47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2" i="4"/>
  <c r="F21" i="4"/>
  <c r="F20" i="4"/>
  <c r="F23" i="4"/>
  <c r="F19" i="4"/>
  <c r="F18" i="4"/>
  <c r="F17" i="4"/>
  <c r="F16" i="4"/>
  <c r="F15" i="4"/>
  <c r="F14" i="4"/>
  <c r="F13" i="4"/>
  <c r="F12" i="4"/>
  <c r="F11" i="4"/>
  <c r="F10" i="4"/>
  <c r="M26" i="8"/>
  <c r="Q51" i="8"/>
  <c r="M49" i="7"/>
  <c r="M49" i="6"/>
  <c r="I46" i="5"/>
  <c r="L51" i="8"/>
  <c r="N51" i="8"/>
  <c r="E46" i="5"/>
  <c r="G49" i="6"/>
  <c r="H43" i="7"/>
  <c r="J43" i="7"/>
  <c r="H56" i="7"/>
  <c r="J56" i="7"/>
  <c r="L14" i="8"/>
  <c r="N14" i="8"/>
  <c r="L16" i="8"/>
  <c r="N16" i="8"/>
  <c r="L17" i="8"/>
  <c r="N17" i="8"/>
  <c r="L18" i="8"/>
  <c r="N18" i="8"/>
  <c r="L19" i="8"/>
  <c r="N19" i="8"/>
  <c r="L21" i="8"/>
  <c r="N21" i="8"/>
  <c r="L23" i="8"/>
  <c r="N23" i="8"/>
  <c r="L24" i="8"/>
  <c r="N24" i="8"/>
  <c r="L25" i="8"/>
  <c r="N25" i="8"/>
  <c r="H62" i="7"/>
  <c r="J62" i="7"/>
  <c r="C44" i="1"/>
  <c r="B44" i="1"/>
  <c r="E17" i="17"/>
  <c r="E45" i="17"/>
  <c r="E44" i="17"/>
  <c r="D8" i="17"/>
  <c r="D17" i="17"/>
  <c r="D44" i="17"/>
  <c r="C17" i="17"/>
  <c r="C44" i="17"/>
  <c r="C45" i="17"/>
  <c r="B8" i="17"/>
  <c r="B17" i="17"/>
  <c r="B44" i="17"/>
  <c r="E8" i="17"/>
  <c r="C8" i="17"/>
  <c r="E17" i="1"/>
  <c r="E45" i="1"/>
  <c r="D8" i="1"/>
  <c r="D17" i="1"/>
  <c r="D44" i="1"/>
  <c r="C17" i="1"/>
  <c r="B8" i="1"/>
  <c r="B17" i="1"/>
  <c r="E8" i="1"/>
  <c r="C8" i="1"/>
  <c r="C45" i="10"/>
  <c r="C47" i="10"/>
  <c r="C23" i="10"/>
  <c r="B45" i="10"/>
  <c r="B47" i="10"/>
  <c r="B23" i="10"/>
  <c r="K46" i="9"/>
  <c r="K48" i="9"/>
  <c r="K24" i="9"/>
  <c r="J46" i="9"/>
  <c r="J48" i="9"/>
  <c r="J24" i="9"/>
  <c r="I46" i="9"/>
  <c r="I48" i="9"/>
  <c r="I24" i="9"/>
  <c r="H46" i="9"/>
  <c r="H48" i="9"/>
  <c r="H24" i="9"/>
  <c r="Q45" i="8"/>
  <c r="Q46" i="8"/>
  <c r="Q47" i="8"/>
  <c r="Q48" i="8"/>
  <c r="Q49" i="8"/>
  <c r="Q50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6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P65" i="8"/>
  <c r="P67" i="8"/>
  <c r="P26" i="8"/>
  <c r="O65" i="8"/>
  <c r="O67" i="8"/>
  <c r="O26" i="8"/>
  <c r="L45" i="8"/>
  <c r="N45" i="8"/>
  <c r="L46" i="8"/>
  <c r="N46" i="8"/>
  <c r="L48" i="8"/>
  <c r="N48" i="8"/>
  <c r="L49" i="8"/>
  <c r="N49" i="8"/>
  <c r="L50" i="8"/>
  <c r="N50" i="8"/>
  <c r="L53" i="8"/>
  <c r="N53" i="8"/>
  <c r="L54" i="8"/>
  <c r="N54" i="8"/>
  <c r="L55" i="8"/>
  <c r="N55" i="8"/>
  <c r="L56" i="8"/>
  <c r="N56" i="8"/>
  <c r="N59" i="8"/>
  <c r="L60" i="8"/>
  <c r="N60" i="8"/>
  <c r="L62" i="8"/>
  <c r="N62" i="8"/>
  <c r="L64" i="8"/>
  <c r="N64" i="8"/>
  <c r="N66" i="8"/>
  <c r="M65" i="8"/>
  <c r="M67" i="8"/>
  <c r="K65" i="8"/>
  <c r="K67" i="8"/>
  <c r="K26" i="8"/>
  <c r="J65" i="8"/>
  <c r="J67" i="8"/>
  <c r="J26" i="8"/>
  <c r="I65" i="8"/>
  <c r="I67" i="8"/>
  <c r="I26" i="8"/>
  <c r="H65" i="8"/>
  <c r="H67" i="8"/>
  <c r="H26" i="8"/>
  <c r="G65" i="8"/>
  <c r="G67" i="8"/>
  <c r="G26" i="8"/>
  <c r="F65" i="8"/>
  <c r="F67" i="8"/>
  <c r="F26" i="8"/>
  <c r="E65" i="8"/>
  <c r="E67" i="8"/>
  <c r="E26" i="8"/>
  <c r="D65" i="8"/>
  <c r="D67" i="8"/>
  <c r="D26" i="8"/>
  <c r="C65" i="8"/>
  <c r="C67" i="8"/>
  <c r="C26" i="8"/>
  <c r="B65" i="8"/>
  <c r="B67" i="8"/>
  <c r="B26" i="8"/>
  <c r="M43" i="7"/>
  <c r="M44" i="7"/>
  <c r="M45" i="7"/>
  <c r="M46" i="7"/>
  <c r="M47" i="7"/>
  <c r="M48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L63" i="7"/>
  <c r="L65" i="7"/>
  <c r="L25" i="7"/>
  <c r="K63" i="7"/>
  <c r="K25" i="7"/>
  <c r="I63" i="7"/>
  <c r="I65" i="7"/>
  <c r="H47" i="7"/>
  <c r="J47" i="7"/>
  <c r="H48" i="7"/>
  <c r="J48" i="7"/>
  <c r="H54" i="7"/>
  <c r="J54" i="7"/>
  <c r="H55" i="7"/>
  <c r="J55" i="7"/>
  <c r="H58" i="7"/>
  <c r="J58" i="7"/>
  <c r="H59" i="7"/>
  <c r="J59" i="7"/>
  <c r="H61" i="7"/>
  <c r="J61" i="7"/>
  <c r="H12" i="7"/>
  <c r="J12" i="7"/>
  <c r="H13" i="7"/>
  <c r="H15" i="7"/>
  <c r="H17" i="7"/>
  <c r="J17" i="7"/>
  <c r="H18" i="7"/>
  <c r="J18" i="7"/>
  <c r="H19" i="7"/>
  <c r="J19" i="7"/>
  <c r="H20" i="7"/>
  <c r="J20" i="7"/>
  <c r="H21" i="7"/>
  <c r="H23" i="7"/>
  <c r="J23" i="7"/>
  <c r="H24" i="7"/>
  <c r="J24" i="7"/>
  <c r="G63" i="7"/>
  <c r="G65" i="7"/>
  <c r="G25" i="7"/>
  <c r="F63" i="7"/>
  <c r="F65" i="7"/>
  <c r="F25" i="7"/>
  <c r="E63" i="7"/>
  <c r="E65" i="7"/>
  <c r="E25" i="7"/>
  <c r="D63" i="7"/>
  <c r="D65" i="7"/>
  <c r="D25" i="7"/>
  <c r="C63" i="7"/>
  <c r="C65" i="7"/>
  <c r="C25" i="7"/>
  <c r="B63" i="7"/>
  <c r="B65" i="7"/>
  <c r="B25" i="7"/>
  <c r="M43" i="6"/>
  <c r="M44" i="6"/>
  <c r="M45" i="6"/>
  <c r="M63" i="6"/>
  <c r="M46" i="6"/>
  <c r="M47" i="6"/>
  <c r="M48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4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L63" i="6"/>
  <c r="L25" i="6"/>
  <c r="L65" i="6"/>
  <c r="K63" i="6"/>
  <c r="K25" i="6"/>
  <c r="K65" i="6"/>
  <c r="J63" i="6"/>
  <c r="J25" i="6"/>
  <c r="J65" i="6"/>
  <c r="I63" i="6"/>
  <c r="I25" i="6"/>
  <c r="I65" i="6"/>
  <c r="H63" i="6"/>
  <c r="H25" i="6"/>
  <c r="H65" i="6"/>
  <c r="G43" i="6"/>
  <c r="G44" i="6"/>
  <c r="G45" i="6"/>
  <c r="G46" i="6"/>
  <c r="G47" i="6"/>
  <c r="G48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4" i="6"/>
  <c r="B25" i="6"/>
  <c r="C25" i="6"/>
  <c r="D25" i="6"/>
  <c r="E25" i="6"/>
  <c r="F25" i="6"/>
  <c r="F65" i="6"/>
  <c r="E63" i="6"/>
  <c r="E65" i="6"/>
  <c r="D63" i="6"/>
  <c r="D65" i="6"/>
  <c r="C63" i="6"/>
  <c r="C65" i="6"/>
  <c r="B63" i="6"/>
  <c r="B65" i="6"/>
  <c r="G24" i="6"/>
  <c r="G23" i="6"/>
  <c r="G22" i="6"/>
  <c r="G21" i="6"/>
  <c r="G20" i="6"/>
  <c r="G19" i="6"/>
  <c r="G18" i="6"/>
  <c r="G16" i="6"/>
  <c r="G15" i="6"/>
  <c r="G14" i="6"/>
  <c r="G13" i="6"/>
  <c r="G12" i="6"/>
  <c r="I40" i="5"/>
  <c r="I41" i="5"/>
  <c r="I42" i="5"/>
  <c r="I43" i="5"/>
  <c r="I44" i="5"/>
  <c r="I45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1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H60" i="5"/>
  <c r="H23" i="5"/>
  <c r="H62" i="5"/>
  <c r="G60" i="5"/>
  <c r="G23" i="5"/>
  <c r="G62" i="5"/>
  <c r="F60" i="5"/>
  <c r="F62" i="5"/>
  <c r="F23" i="5"/>
  <c r="E40" i="5"/>
  <c r="E41" i="5"/>
  <c r="E42" i="5"/>
  <c r="E43" i="5"/>
  <c r="E60" i="5"/>
  <c r="E44" i="5"/>
  <c r="E45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1" i="5"/>
  <c r="E10" i="5"/>
  <c r="E11" i="5"/>
  <c r="E12" i="5"/>
  <c r="E13" i="5"/>
  <c r="E14" i="5"/>
  <c r="E15" i="5"/>
  <c r="E16" i="5"/>
  <c r="E17" i="5"/>
  <c r="E18" i="5"/>
  <c r="E19" i="5"/>
  <c r="E23" i="5"/>
  <c r="E62" i="5"/>
  <c r="E20" i="5"/>
  <c r="E21" i="5"/>
  <c r="E22" i="5"/>
  <c r="D60" i="5"/>
  <c r="D23" i="5"/>
  <c r="D62" i="5"/>
  <c r="C60" i="5"/>
  <c r="C23" i="5"/>
  <c r="C62" i="5"/>
  <c r="B60" i="5"/>
  <c r="B23" i="5"/>
  <c r="B62" i="5"/>
  <c r="C45" i="4"/>
  <c r="C47" i="4"/>
  <c r="C23" i="4"/>
  <c r="B45" i="4"/>
  <c r="B47" i="4"/>
  <c r="B23" i="4"/>
  <c r="J21" i="7"/>
  <c r="I23" i="5"/>
  <c r="M63" i="7"/>
  <c r="M25" i="7"/>
  <c r="Q65" i="8"/>
  <c r="Q26" i="8"/>
  <c r="D45" i="1"/>
  <c r="D45" i="17"/>
  <c r="M25" i="6"/>
  <c r="M65" i="6"/>
  <c r="I60" i="5"/>
  <c r="I62" i="5"/>
  <c r="Q67" i="8"/>
  <c r="J13" i="7"/>
  <c r="J15" i="7"/>
  <c r="H25" i="7"/>
  <c r="J25" i="7"/>
  <c r="G25" i="6"/>
  <c r="N57" i="8"/>
  <c r="B45" i="17"/>
  <c r="H63" i="7"/>
  <c r="J63" i="7"/>
  <c r="L65" i="8"/>
  <c r="C45" i="1"/>
  <c r="B45" i="1"/>
  <c r="H65" i="7"/>
  <c r="J64" i="7"/>
  <c r="J65" i="7"/>
  <c r="K64" i="7"/>
  <c r="K65" i="7"/>
  <c r="M64" i="7"/>
  <c r="M65" i="7"/>
  <c r="L26" i="8"/>
  <c r="N26" i="8"/>
  <c r="N65" i="8"/>
  <c r="G63" i="6"/>
  <c r="G65" i="6"/>
  <c r="N67" i="8"/>
  <c r="L67" i="8"/>
</calcChain>
</file>

<file path=xl/sharedStrings.xml><?xml version="1.0" encoding="utf-8"?>
<sst xmlns="http://schemas.openxmlformats.org/spreadsheetml/2006/main" count="664" uniqueCount="173">
  <si>
    <t>v tis. Kč</t>
  </si>
  <si>
    <t>C e l k e m</t>
  </si>
  <si>
    <t>0041 - Školství - příspěvkové organizace</t>
  </si>
  <si>
    <t xml:space="preserve"> v Kč</t>
  </si>
  <si>
    <t>organizace</t>
  </si>
  <si>
    <t xml:space="preserve">výnosy  </t>
  </si>
  <si>
    <t xml:space="preserve">náklady </t>
  </si>
  <si>
    <t>hosp. výsledek</t>
  </si>
  <si>
    <t>Základní školy</t>
  </si>
  <si>
    <t>Brigádníků</t>
  </si>
  <si>
    <t>Břečťanova</t>
  </si>
  <si>
    <t>Gutova</t>
  </si>
  <si>
    <t>Hostýnská</t>
  </si>
  <si>
    <t>Jakutská</t>
  </si>
  <si>
    <t>Karla Čapka</t>
  </si>
  <si>
    <t>Nad Vodovodem</t>
  </si>
  <si>
    <t>Olešská</t>
  </si>
  <si>
    <t>Švehlova</t>
  </si>
  <si>
    <t>U Roháč.kasáren</t>
  </si>
  <si>
    <t>U Vršovic.nádraží</t>
  </si>
  <si>
    <t>V Rybníčkách</t>
  </si>
  <si>
    <t>Eden (Vladivostocká)</t>
  </si>
  <si>
    <t>Celkem ZŠ</t>
  </si>
  <si>
    <t>Mateřské školy</t>
  </si>
  <si>
    <t>Bajkalská</t>
  </si>
  <si>
    <t>Benešovská</t>
  </si>
  <si>
    <t>Dvouletky</t>
  </si>
  <si>
    <t>Hřibská</t>
  </si>
  <si>
    <t>Chmelová</t>
  </si>
  <si>
    <t>Kodaňská</t>
  </si>
  <si>
    <t>Magnitogorská</t>
  </si>
  <si>
    <t>Mládežnická</t>
  </si>
  <si>
    <t>Nedvězská</t>
  </si>
  <si>
    <t>Omská</t>
  </si>
  <si>
    <t xml:space="preserve">Přetlucká </t>
  </si>
  <si>
    <t>Štěchovická</t>
  </si>
  <si>
    <t>Tolstého</t>
  </si>
  <si>
    <t>Troilova</t>
  </si>
  <si>
    <t>Tuchorazská</t>
  </si>
  <si>
    <t>U Roháčových kasáren</t>
  </si>
  <si>
    <t>U Vršovického nádraží</t>
  </si>
  <si>
    <t>Ve Stínu</t>
  </si>
  <si>
    <t>Vladivostocká</t>
  </si>
  <si>
    <t>Zvonková</t>
  </si>
  <si>
    <t>Celkem MŠ</t>
  </si>
  <si>
    <t>Školní jídelna</t>
  </si>
  <si>
    <t>v tis.Kč</t>
  </si>
  <si>
    <t>vratka stát.dot.</t>
  </si>
  <si>
    <t>přísp. ze</t>
  </si>
  <si>
    <t>přísp.ÚMČ</t>
  </si>
  <si>
    <t>pronájmy</t>
  </si>
  <si>
    <t>tržby</t>
  </si>
  <si>
    <t>vratky</t>
  </si>
  <si>
    <t>celkem</t>
  </si>
  <si>
    <t>stát. dot.</t>
  </si>
  <si>
    <t>Praha 10</t>
  </si>
  <si>
    <t>potraviny</t>
  </si>
  <si>
    <t>účel.neinv.</t>
  </si>
  <si>
    <t>úč.dot.</t>
  </si>
  <si>
    <t xml:space="preserve">dotací </t>
  </si>
  <si>
    <t>Eden (Vladivost.)</t>
  </si>
  <si>
    <t>Přetlucká</t>
  </si>
  <si>
    <t>mzdy</t>
  </si>
  <si>
    <t>pojistné</t>
  </si>
  <si>
    <t>učebnice</t>
  </si>
  <si>
    <t>učební</t>
  </si>
  <si>
    <t>FKSP</t>
  </si>
  <si>
    <t>ostatní</t>
  </si>
  <si>
    <t>příspěvek</t>
  </si>
  <si>
    <t>hospodářský</t>
  </si>
  <si>
    <t>pomůcky</t>
  </si>
  <si>
    <t>výdaje</t>
  </si>
  <si>
    <t>státní dotace</t>
  </si>
  <si>
    <t>výsledek</t>
  </si>
  <si>
    <t>opravy</t>
  </si>
  <si>
    <t>služby</t>
  </si>
  <si>
    <t>mater.</t>
  </si>
  <si>
    <t>potrav.</t>
  </si>
  <si>
    <t>elektř.</t>
  </si>
  <si>
    <t>plyn</t>
  </si>
  <si>
    <t>vodné</t>
  </si>
  <si>
    <t>teplo</t>
  </si>
  <si>
    <t>odpisy</t>
  </si>
  <si>
    <t>ostat.</t>
  </si>
  <si>
    <t>hospod.</t>
  </si>
  <si>
    <t>údržby</t>
  </si>
  <si>
    <t>a ost.příj.</t>
  </si>
  <si>
    <t xml:space="preserve">Školní jídelna </t>
  </si>
  <si>
    <t>fond</t>
  </si>
  <si>
    <t>IF</t>
  </si>
  <si>
    <t>odměn</t>
  </si>
  <si>
    <t>rezervní</t>
  </si>
  <si>
    <t>v Kč</t>
  </si>
  <si>
    <t>Organizace</t>
  </si>
  <si>
    <t>Pohledávky</t>
  </si>
  <si>
    <t>Závazky</t>
  </si>
  <si>
    <t>Úhrnem ZŠ, MŠ, ŠJ</t>
  </si>
  <si>
    <t>pohledávky</t>
  </si>
  <si>
    <t>závazky</t>
  </si>
  <si>
    <t xml:space="preserve">0041  - Školní jídelna </t>
  </si>
  <si>
    <t>Výnosy - náklady</t>
  </si>
  <si>
    <t>Skutečnost</t>
  </si>
  <si>
    <t>Hospodářský výsledek</t>
  </si>
  <si>
    <t>hlavní činnost</t>
  </si>
  <si>
    <t>vedlejší činnost</t>
  </si>
  <si>
    <t>Výnosy z činnosti</t>
  </si>
  <si>
    <t xml:space="preserve">z toho: Výnosy z prodeje služeb </t>
  </si>
  <si>
    <t xml:space="preserve">        Výnosy z pronájmu</t>
  </si>
  <si>
    <t xml:space="preserve">            Výnosy z prodaného zboží</t>
  </si>
  <si>
    <t xml:space="preserve">            Jiné výnosy z vlastních výkonů</t>
  </si>
  <si>
    <t xml:space="preserve">            Ostatní výnosy z činnosti</t>
  </si>
  <si>
    <t xml:space="preserve">            Finanční výnosy</t>
  </si>
  <si>
    <t>Dotace státního rozpočtu</t>
  </si>
  <si>
    <t>Provozní příspěvek</t>
  </si>
  <si>
    <t>Výnosy celkem</t>
  </si>
  <si>
    <t>Spotřeba materiálu</t>
  </si>
  <si>
    <t>z toho: státní rozpočet UZ 33353</t>
  </si>
  <si>
    <t>Spotřeba energie</t>
  </si>
  <si>
    <t>Prodané zboží</t>
  </si>
  <si>
    <t>Opravy a udržování</t>
  </si>
  <si>
    <t>Cestovné</t>
  </si>
  <si>
    <t>Ostatní služby</t>
  </si>
  <si>
    <t>Mzdové náklady (platy a OON)</t>
  </si>
  <si>
    <t>Zákonné sociální pojištění</t>
  </si>
  <si>
    <t xml:space="preserve">Jiné sociální pojištění </t>
  </si>
  <si>
    <t>Zákonné socíální náklady</t>
  </si>
  <si>
    <t>Jiné sociální náklady</t>
  </si>
  <si>
    <t>Daň silniční</t>
  </si>
  <si>
    <t>Jiné daně a poplatky</t>
  </si>
  <si>
    <t>Smluvní pokuty a úroky z prodlení</t>
  </si>
  <si>
    <t>Jiné pokuty a penále</t>
  </si>
  <si>
    <t>Manka a škody</t>
  </si>
  <si>
    <t>Odpisy DHM</t>
  </si>
  <si>
    <t>Ostatní náklady z činnosti</t>
  </si>
  <si>
    <t>Finanční náklady</t>
  </si>
  <si>
    <t>Náklady celkem</t>
  </si>
  <si>
    <t>Výsledek hospodaření</t>
  </si>
  <si>
    <t>Stavy fondů</t>
  </si>
  <si>
    <t>fond rezervní</t>
  </si>
  <si>
    <t>fond odměn</t>
  </si>
  <si>
    <t>Stav závazků a pohledávek</t>
  </si>
  <si>
    <t>0041 - Kulturní dům Barikádníků, p. o., Praha 10, Saratovská 20</t>
  </si>
  <si>
    <t xml:space="preserve"> </t>
  </si>
  <si>
    <t>fond investic</t>
  </si>
  <si>
    <t>stav k 30.06.2021</t>
  </si>
  <si>
    <t>výnosy 2022</t>
  </si>
  <si>
    <t>náklady 2022</t>
  </si>
  <si>
    <t>hosp.výsledek 2022</t>
  </si>
  <si>
    <t>ost.r.2022</t>
  </si>
  <si>
    <t>k 30.06.2022</t>
  </si>
  <si>
    <t>stav k 30.06.2022</t>
  </si>
  <si>
    <t>k 30. 06. 2022</t>
  </si>
  <si>
    <t>Solidarita (Brigádníků)</t>
  </si>
  <si>
    <t>Výsledky hospodaření k 30. 06. 2023</t>
  </si>
  <si>
    <t>výnosy 2023</t>
  </si>
  <si>
    <t>náklady 2023</t>
  </si>
  <si>
    <t>hosp.výsledek 2023</t>
  </si>
  <si>
    <t>ost.r.2023</t>
  </si>
  <si>
    <t>Rozpis přijmů - výnosů k 30. 06. 2023</t>
  </si>
  <si>
    <t>stav k 30.06.2023</t>
  </si>
  <si>
    <t>k 30. 06. 2023</t>
  </si>
  <si>
    <t>k 30 .06. 2022</t>
  </si>
  <si>
    <t>k 30.06.2023</t>
  </si>
  <si>
    <t>Stav pohledávek a závazků k 30. 06. 2023</t>
  </si>
  <si>
    <t>Stav fondů k 1. 1. 2023</t>
  </si>
  <si>
    <t>Stav fondů k 30. 06. 2023</t>
  </si>
  <si>
    <t>Rozpis výdajů - nákladů - z příspěvků ÚMČ Praha 10 a ostatních příjmů k 30. 06. 2023</t>
  </si>
  <si>
    <t>Rozpis výdajů - nákladů, příspěvek státní dotace k 30. 06. 2023</t>
  </si>
  <si>
    <t>Školství - stav pohledávek k 30. 06. 2023</t>
  </si>
  <si>
    <t xml:space="preserve">Hlavní činnost ORJ 0041 </t>
  </si>
  <si>
    <t>Celkem</t>
  </si>
  <si>
    <t>Zdaňovaná činnost ORJ 4100, 8243</t>
  </si>
  <si>
    <t>nájemné nebytové prostory: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</si>
</sst>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"/>
    <numFmt numFmtId="165" formatCode="_-* #,##0\ _K_č_-;\-* #,##0\ _K_č_-;_-* &quot;-&quot;??\ _K_č_-;_-@_-"/>
    <numFmt numFmtId="166" formatCode="#,##0.00_ ;\-#,##0.00\ "/>
  </numFmts>
  <fonts count="3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4"/>
      <name val="Times New Roman CE"/>
      <family val="1"/>
      <charset val="238"/>
    </font>
    <font>
      <sz val="10"/>
      <name val="Helv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sz val="12"/>
      <name val="Helv"/>
    </font>
    <font>
      <sz val="10"/>
      <name val="Arial CE"/>
      <family val="2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  <font>
      <b/>
      <u/>
      <sz val="12"/>
      <color rgb="FF00008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2" fillId="0" borderId="0"/>
  </cellStyleXfs>
  <cellXfs count="507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3" fontId="5" fillId="0" borderId="0" xfId="0" applyNumberFormat="1" applyFont="1" applyFill="1" applyBorder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5" fillId="0" borderId="5" xfId="0" applyFont="1" applyFill="1" applyBorder="1"/>
    <xf numFmtId="3" fontId="5" fillId="0" borderId="6" xfId="0" applyNumberFormat="1" applyFont="1" applyFill="1" applyBorder="1"/>
    <xf numFmtId="3" fontId="5" fillId="0" borderId="7" xfId="0" applyNumberFormat="1" applyFont="1" applyFill="1" applyBorder="1"/>
    <xf numFmtId="0" fontId="5" fillId="0" borderId="0" xfId="0" applyFont="1" applyFill="1" applyAlignment="1"/>
    <xf numFmtId="3" fontId="12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5" fillId="0" borderId="8" xfId="0" applyFont="1" applyFill="1" applyBorder="1"/>
    <xf numFmtId="0" fontId="15" fillId="0" borderId="0" xfId="0" applyFont="1" applyFill="1"/>
    <xf numFmtId="0" fontId="5" fillId="0" borderId="0" xfId="0" applyFont="1" applyFill="1" applyBorder="1"/>
    <xf numFmtId="49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3" fontId="7" fillId="0" borderId="0" xfId="0" applyNumberFormat="1" applyFont="1" applyFill="1" applyBorder="1"/>
    <xf numFmtId="164" fontId="7" fillId="0" borderId="0" xfId="0" applyNumberFormat="1" applyFont="1" applyFill="1" applyBorder="1"/>
    <xf numFmtId="0" fontId="9" fillId="0" borderId="9" xfId="0" applyFont="1" applyFill="1" applyBorder="1" applyAlignment="1">
      <alignment horizontal="left"/>
    </xf>
    <xf numFmtId="0" fontId="5" fillId="0" borderId="10" xfId="0" applyFont="1" applyFill="1" applyBorder="1"/>
    <xf numFmtId="0" fontId="16" fillId="0" borderId="0" xfId="0" applyFont="1" applyFill="1"/>
    <xf numFmtId="0" fontId="10" fillId="0" borderId="9" xfId="0" applyFont="1" applyFill="1" applyBorder="1"/>
    <xf numFmtId="0" fontId="10" fillId="0" borderId="11" xfId="0" applyFont="1" applyFill="1" applyBorder="1"/>
    <xf numFmtId="0" fontId="18" fillId="0" borderId="0" xfId="0" applyFont="1" applyFill="1"/>
    <xf numFmtId="0" fontId="19" fillId="0" borderId="0" xfId="0" applyFont="1" applyFill="1" applyBorder="1" applyAlignment="1">
      <alignment horizontal="left"/>
    </xf>
    <xf numFmtId="0" fontId="20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Continuous"/>
    </xf>
    <xf numFmtId="2" fontId="5" fillId="0" borderId="15" xfId="0" applyNumberFormat="1" applyFont="1" applyFill="1" applyBorder="1" applyAlignment="1">
      <alignment horizontal="right"/>
    </xf>
    <xf numFmtId="0" fontId="5" fillId="0" borderId="16" xfId="0" applyFont="1" applyFill="1" applyBorder="1" applyAlignment="1"/>
    <xf numFmtId="4" fontId="5" fillId="0" borderId="3" xfId="1" applyNumberFormat="1" applyFont="1" applyFill="1" applyBorder="1" applyAlignment="1">
      <alignment horizontal="right"/>
    </xf>
    <xf numFmtId="4" fontId="5" fillId="0" borderId="7" xfId="1" applyNumberFormat="1" applyFont="1" applyFill="1" applyBorder="1" applyAlignment="1">
      <alignment horizontal="right"/>
    </xf>
    <xf numFmtId="0" fontId="5" fillId="0" borderId="8" xfId="0" applyFont="1" applyFill="1" applyBorder="1" applyAlignment="1"/>
    <xf numFmtId="4" fontId="5" fillId="0" borderId="6" xfId="1" applyNumberFormat="1" applyFont="1" applyFill="1" applyBorder="1" applyAlignment="1">
      <alignment horizontal="right"/>
    </xf>
    <xf numFmtId="4" fontId="5" fillId="0" borderId="17" xfId="1" applyNumberFormat="1" applyFont="1" applyFill="1" applyBorder="1" applyAlignment="1">
      <alignment horizontal="right"/>
    </xf>
    <xf numFmtId="4" fontId="5" fillId="0" borderId="18" xfId="1" applyNumberFormat="1" applyFont="1" applyFill="1" applyBorder="1" applyAlignment="1">
      <alignment horizontal="right"/>
    </xf>
    <xf numFmtId="0" fontId="17" fillId="0" borderId="19" xfId="0" applyFont="1" applyFill="1" applyBorder="1" applyAlignment="1"/>
    <xf numFmtId="4" fontId="7" fillId="0" borderId="13" xfId="1" applyNumberFormat="1" applyFont="1" applyFill="1" applyBorder="1" applyAlignment="1">
      <alignment horizontal="right"/>
    </xf>
    <xf numFmtId="4" fontId="7" fillId="0" borderId="20" xfId="1" applyNumberFormat="1" applyFont="1" applyFill="1" applyBorder="1" applyAlignment="1">
      <alignment horizontal="right"/>
    </xf>
    <xf numFmtId="0" fontId="9" fillId="0" borderId="19" xfId="0" applyFont="1" applyFill="1" applyBorder="1" applyAlignment="1"/>
    <xf numFmtId="4" fontId="5" fillId="0" borderId="13" xfId="1" applyNumberFormat="1" applyFont="1" applyFill="1" applyBorder="1" applyAlignment="1">
      <alignment horizontal="right"/>
    </xf>
    <xf numFmtId="4" fontId="5" fillId="0" borderId="10" xfId="0" applyNumberFormat="1" applyFont="1" applyFill="1" applyBorder="1" applyAlignment="1">
      <alignment horizontal="right"/>
    </xf>
    <xf numFmtId="4" fontId="5" fillId="0" borderId="20" xfId="1" applyNumberFormat="1" applyFont="1" applyFill="1" applyBorder="1" applyAlignment="1">
      <alignment horizontal="right"/>
    </xf>
    <xf numFmtId="4" fontId="5" fillId="0" borderId="0" xfId="0" applyNumberFormat="1" applyFont="1" applyFill="1"/>
    <xf numFmtId="0" fontId="17" fillId="0" borderId="21" xfId="0" applyFont="1" applyFill="1" applyBorder="1" applyAlignment="1"/>
    <xf numFmtId="4" fontId="7" fillId="0" borderId="22" xfId="1" applyNumberFormat="1" applyFont="1" applyFill="1" applyBorder="1" applyAlignment="1">
      <alignment horizontal="right"/>
    </xf>
    <xf numFmtId="4" fontId="7" fillId="0" borderId="23" xfId="1" applyNumberFormat="1" applyFont="1" applyFill="1" applyBorder="1" applyAlignment="1">
      <alignment horizontal="right"/>
    </xf>
    <xf numFmtId="0" fontId="17" fillId="0" borderId="24" xfId="0" applyFont="1" applyFill="1" applyBorder="1" applyAlignment="1"/>
    <xf numFmtId="4" fontId="7" fillId="0" borderId="25" xfId="1" applyNumberFormat="1" applyFont="1" applyFill="1" applyBorder="1" applyAlignment="1">
      <alignment horizontal="right"/>
    </xf>
    <xf numFmtId="4" fontId="7" fillId="0" borderId="26" xfId="1" applyNumberFormat="1" applyFont="1" applyFill="1" applyBorder="1" applyAlignment="1">
      <alignment horizontal="right"/>
    </xf>
    <xf numFmtId="0" fontId="3" fillId="0" borderId="27" xfId="0" applyFont="1" applyFill="1" applyBorder="1" applyAlignment="1"/>
    <xf numFmtId="4" fontId="13" fillId="0" borderId="18" xfId="1" applyNumberFormat="1" applyFont="1" applyFill="1" applyBorder="1" applyAlignment="1">
      <alignment horizontal="right"/>
    </xf>
    <xf numFmtId="4" fontId="13" fillId="0" borderId="20" xfId="1" applyNumberFormat="1" applyFont="1" applyFill="1" applyBorder="1" applyAlignment="1">
      <alignment horizontal="right"/>
    </xf>
    <xf numFmtId="3" fontId="5" fillId="0" borderId="0" xfId="0" applyNumberFormat="1" applyFont="1" applyFill="1" applyAlignment="1"/>
    <xf numFmtId="0" fontId="6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right"/>
    </xf>
    <xf numFmtId="0" fontId="9" fillId="0" borderId="28" xfId="0" applyFont="1" applyFill="1" applyBorder="1" applyAlignment="1"/>
    <xf numFmtId="0" fontId="9" fillId="0" borderId="2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3" fontId="5" fillId="0" borderId="10" xfId="0" applyNumberFormat="1" applyFont="1" applyFill="1" applyBorder="1"/>
    <xf numFmtId="3" fontId="5" fillId="0" borderId="30" xfId="0" applyNumberFormat="1" applyFont="1" applyFill="1" applyBorder="1"/>
    <xf numFmtId="0" fontId="5" fillId="0" borderId="29" xfId="0" applyFont="1" applyFill="1" applyBorder="1"/>
    <xf numFmtId="3" fontId="5" fillId="0" borderId="3" xfId="1" applyNumberFormat="1" applyFont="1" applyFill="1" applyBorder="1" applyAlignment="1">
      <alignment horizontal="right"/>
    </xf>
    <xf numFmtId="3" fontId="5" fillId="0" borderId="31" xfId="1" applyNumberFormat="1" applyFont="1" applyFill="1" applyBorder="1" applyAlignment="1">
      <alignment horizontal="right"/>
    </xf>
    <xf numFmtId="3" fontId="5" fillId="0" borderId="32" xfId="1" applyNumberFormat="1" applyFont="1" applyFill="1" applyBorder="1" applyAlignment="1">
      <alignment horizontal="right"/>
    </xf>
    <xf numFmtId="3" fontId="5" fillId="0" borderId="33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3" fontId="5" fillId="0" borderId="34" xfId="1" applyNumberFormat="1" applyFont="1" applyFill="1" applyBorder="1" applyAlignment="1">
      <alignment horizontal="right"/>
    </xf>
    <xf numFmtId="3" fontId="5" fillId="0" borderId="35" xfId="1" applyNumberFormat="1" applyFont="1" applyFill="1" applyBorder="1"/>
    <xf numFmtId="3" fontId="5" fillId="0" borderId="10" xfId="0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5" fillId="0" borderId="29" xfId="1" applyNumberFormat="1" applyFont="1" applyFill="1" applyBorder="1" applyAlignment="1">
      <alignment horizontal="right"/>
    </xf>
    <xf numFmtId="3" fontId="5" fillId="0" borderId="10" xfId="1" applyNumberFormat="1" applyFont="1" applyFill="1" applyBorder="1"/>
    <xf numFmtId="3" fontId="5" fillId="0" borderId="36" xfId="1" applyNumberFormat="1" applyFont="1" applyFill="1" applyBorder="1" applyAlignment="1">
      <alignment horizontal="right"/>
    </xf>
    <xf numFmtId="3" fontId="5" fillId="0" borderId="34" xfId="1" applyNumberFormat="1" applyFont="1" applyFill="1" applyBorder="1"/>
    <xf numFmtId="0" fontId="5" fillId="0" borderId="37" xfId="0" applyFont="1" applyFill="1" applyBorder="1" applyAlignment="1"/>
    <xf numFmtId="3" fontId="5" fillId="0" borderId="17" xfId="1" applyNumberFormat="1" applyFont="1" applyFill="1" applyBorder="1" applyAlignment="1">
      <alignment horizontal="right"/>
    </xf>
    <xf numFmtId="3" fontId="5" fillId="0" borderId="38" xfId="1" applyNumberFormat="1" applyFont="1" applyFill="1" applyBorder="1" applyAlignment="1">
      <alignment horizontal="right"/>
    </xf>
    <xf numFmtId="3" fontId="5" fillId="0" borderId="4" xfId="1" applyNumberFormat="1" applyFont="1" applyFill="1" applyBorder="1"/>
    <xf numFmtId="0" fontId="5" fillId="0" borderId="39" xfId="0" applyFont="1" applyFill="1" applyBorder="1" applyAlignment="1"/>
    <xf numFmtId="3" fontId="5" fillId="0" borderId="40" xfId="1" applyNumberFormat="1" applyFont="1" applyFill="1" applyBorder="1" applyAlignment="1">
      <alignment horizontal="right"/>
    </xf>
    <xf numFmtId="3" fontId="5" fillId="0" borderId="41" xfId="1" applyNumberFormat="1" applyFont="1" applyFill="1" applyBorder="1" applyAlignment="1">
      <alignment horizontal="right"/>
    </xf>
    <xf numFmtId="3" fontId="5" fillId="0" borderId="31" xfId="1" applyNumberFormat="1" applyFont="1" applyFill="1" applyBorder="1"/>
    <xf numFmtId="0" fontId="5" fillId="0" borderId="27" xfId="0" applyFont="1" applyFill="1" applyBorder="1" applyAlignment="1"/>
    <xf numFmtId="3" fontId="5" fillId="0" borderId="18" xfId="1" applyNumberFormat="1" applyFont="1" applyFill="1" applyBorder="1" applyAlignment="1">
      <alignment horizontal="right"/>
    </xf>
    <xf numFmtId="3" fontId="5" fillId="0" borderId="42" xfId="1" applyNumberFormat="1" applyFont="1" applyFill="1" applyBorder="1" applyAlignment="1">
      <alignment horizontal="right"/>
    </xf>
    <xf numFmtId="3" fontId="5" fillId="0" borderId="43" xfId="1" applyNumberFormat="1" applyFont="1" applyFill="1" applyBorder="1"/>
    <xf numFmtId="3" fontId="5" fillId="0" borderId="44" xfId="1" applyNumberFormat="1" applyFont="1" applyFill="1" applyBorder="1" applyAlignment="1">
      <alignment horizontal="right"/>
    </xf>
    <xf numFmtId="0" fontId="17" fillId="0" borderId="27" xfId="0" applyFont="1" applyFill="1" applyBorder="1" applyAlignment="1"/>
    <xf numFmtId="3" fontId="8" fillId="0" borderId="18" xfId="1" applyNumberFormat="1" applyFont="1" applyFill="1" applyBorder="1" applyAlignment="1">
      <alignment horizontal="right"/>
    </xf>
    <xf numFmtId="3" fontId="8" fillId="0" borderId="15" xfId="1" applyNumberFormat="1" applyFont="1" applyFill="1" applyBorder="1" applyAlignment="1">
      <alignment horizontal="right"/>
    </xf>
    <xf numFmtId="3" fontId="22" fillId="0" borderId="29" xfId="1" applyNumberFormat="1" applyFont="1" applyFill="1" applyBorder="1" applyAlignment="1">
      <alignment horizontal="right"/>
    </xf>
    <xf numFmtId="3" fontId="8" fillId="0" borderId="18" xfId="1" applyNumberFormat="1" applyFont="1" applyFill="1" applyBorder="1"/>
    <xf numFmtId="3" fontId="8" fillId="0" borderId="5" xfId="1" applyNumberFormat="1" applyFont="1" applyFill="1" applyBorder="1"/>
    <xf numFmtId="0" fontId="3" fillId="0" borderId="19" xfId="0" applyFont="1" applyFill="1" applyBorder="1" applyAlignment="1"/>
    <xf numFmtId="3" fontId="13" fillId="0" borderId="13" xfId="1" applyNumberFormat="1" applyFont="1" applyFill="1" applyBorder="1" applyAlignment="1">
      <alignment horizontal="right"/>
    </xf>
    <xf numFmtId="3" fontId="13" fillId="0" borderId="20" xfId="1" applyNumberFormat="1" applyFont="1" applyFill="1" applyBorder="1" applyAlignment="1">
      <alignment horizontal="right"/>
    </xf>
    <xf numFmtId="3" fontId="13" fillId="0" borderId="14" xfId="1" applyNumberFormat="1" applyFont="1" applyFill="1" applyBorder="1" applyAlignment="1">
      <alignment horizontal="right"/>
    </xf>
    <xf numFmtId="3" fontId="13" fillId="0" borderId="28" xfId="1" applyNumberFormat="1" applyFont="1" applyFill="1" applyBorder="1" applyAlignment="1">
      <alignment horizontal="right"/>
    </xf>
    <xf numFmtId="0" fontId="4" fillId="0" borderId="0" xfId="0" applyFont="1" applyFill="1" applyAlignment="1"/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165" fontId="6" fillId="0" borderId="0" xfId="1" applyNumberFormat="1" applyFont="1" applyFill="1"/>
    <xf numFmtId="165" fontId="5" fillId="0" borderId="0" xfId="1" applyNumberFormat="1" applyFont="1" applyFill="1"/>
    <xf numFmtId="0" fontId="20" fillId="0" borderId="0" xfId="0" applyFont="1" applyFill="1" applyAlignment="1"/>
    <xf numFmtId="165" fontId="5" fillId="0" borderId="0" xfId="1" applyNumberFormat="1" applyFont="1" applyFill="1" applyAlignment="1">
      <alignment horizontal="right"/>
    </xf>
    <xf numFmtId="0" fontId="9" fillId="0" borderId="45" xfId="0" applyFont="1" applyFill="1" applyBorder="1" applyAlignment="1">
      <alignment horizontal="center"/>
    </xf>
    <xf numFmtId="165" fontId="9" fillId="0" borderId="46" xfId="1" applyNumberFormat="1" applyFont="1" applyFill="1" applyBorder="1" applyAlignment="1">
      <alignment horizontal="center"/>
    </xf>
    <xf numFmtId="165" fontId="9" fillId="0" borderId="47" xfId="1" applyNumberFormat="1" applyFont="1" applyFill="1" applyBorder="1" applyAlignment="1">
      <alignment horizontal="center"/>
    </xf>
    <xf numFmtId="0" fontId="9" fillId="0" borderId="39" xfId="0" applyFont="1" applyFill="1" applyBorder="1"/>
    <xf numFmtId="165" fontId="9" fillId="0" borderId="40" xfId="1" applyNumberFormat="1" applyFont="1" applyFill="1" applyBorder="1" applyAlignment="1">
      <alignment horizontal="center"/>
    </xf>
    <xf numFmtId="165" fontId="9" fillId="0" borderId="48" xfId="1" applyNumberFormat="1" applyFont="1" applyFill="1" applyBorder="1" applyAlignment="1">
      <alignment horizontal="center"/>
    </xf>
    <xf numFmtId="165" fontId="9" fillId="0" borderId="44" xfId="1" applyNumberFormat="1" applyFont="1" applyFill="1" applyBorder="1" applyAlignment="1">
      <alignment horizontal="center"/>
    </xf>
    <xf numFmtId="0" fontId="9" fillId="0" borderId="24" xfId="0" applyFont="1" applyFill="1" applyBorder="1"/>
    <xf numFmtId="165" fontId="9" fillId="0" borderId="25" xfId="1" applyNumberFormat="1" applyFont="1" applyFill="1" applyBorder="1" applyAlignment="1">
      <alignment horizontal="center"/>
    </xf>
    <xf numFmtId="165" fontId="9" fillId="0" borderId="49" xfId="1" applyNumberFormat="1" applyFont="1" applyFill="1" applyBorder="1" applyAlignment="1">
      <alignment horizontal="center"/>
    </xf>
    <xf numFmtId="165" fontId="9" fillId="0" borderId="24" xfId="1" applyNumberFormat="1" applyFont="1" applyFill="1" applyBorder="1" applyAlignment="1">
      <alignment horizontal="center"/>
    </xf>
    <xf numFmtId="165" fontId="9" fillId="0" borderId="49" xfId="1" applyNumberFormat="1" applyFont="1" applyFill="1" applyBorder="1"/>
    <xf numFmtId="165" fontId="5" fillId="0" borderId="10" xfId="1" applyNumberFormat="1" applyFont="1" applyFill="1" applyBorder="1" applyAlignment="1">
      <alignment horizontal="right"/>
    </xf>
    <xf numFmtId="165" fontId="5" fillId="0" borderId="10" xfId="1" applyNumberFormat="1" applyFont="1" applyFill="1" applyBorder="1"/>
    <xf numFmtId="165" fontId="5" fillId="0" borderId="29" xfId="1" applyNumberFormat="1" applyFont="1" applyFill="1" applyBorder="1"/>
    <xf numFmtId="165" fontId="5" fillId="0" borderId="5" xfId="1" applyNumberFormat="1" applyFont="1" applyFill="1" applyBorder="1"/>
    <xf numFmtId="0" fontId="5" fillId="0" borderId="16" xfId="0" applyFont="1" applyFill="1" applyBorder="1"/>
    <xf numFmtId="3" fontId="5" fillId="0" borderId="3" xfId="1" applyNumberFormat="1" applyFont="1" applyFill="1" applyBorder="1"/>
    <xf numFmtId="3" fontId="5" fillId="0" borderId="50" xfId="1" applyNumberFormat="1" applyFont="1" applyFill="1" applyBorder="1"/>
    <xf numFmtId="3" fontId="5" fillId="0" borderId="32" xfId="1" applyNumberFormat="1" applyFont="1" applyFill="1" applyBorder="1"/>
    <xf numFmtId="3" fontId="14" fillId="0" borderId="51" xfId="1" applyNumberFormat="1" applyFont="1" applyFill="1" applyBorder="1" applyAlignment="1">
      <alignment horizontal="right"/>
    </xf>
    <xf numFmtId="3" fontId="5" fillId="0" borderId="6" xfId="1" applyNumberFormat="1" applyFont="1" applyFill="1" applyBorder="1"/>
    <xf numFmtId="3" fontId="5" fillId="0" borderId="52" xfId="1" applyNumberFormat="1" applyFont="1" applyFill="1" applyBorder="1"/>
    <xf numFmtId="3" fontId="5" fillId="0" borderId="52" xfId="1" applyNumberFormat="1" applyFont="1" applyFill="1" applyBorder="1" applyAlignment="1">
      <alignment horizontal="right"/>
    </xf>
    <xf numFmtId="3" fontId="5" fillId="0" borderId="40" xfId="1" applyNumberFormat="1" applyFont="1" applyFill="1" applyBorder="1"/>
    <xf numFmtId="0" fontId="5" fillId="0" borderId="39" xfId="0" applyFont="1" applyFill="1" applyBorder="1"/>
    <xf numFmtId="0" fontId="17" fillId="0" borderId="19" xfId="0" applyFont="1" applyFill="1" applyBorder="1"/>
    <xf numFmtId="3" fontId="7" fillId="0" borderId="13" xfId="1" applyNumberFormat="1" applyFont="1" applyFill="1" applyBorder="1" applyAlignment="1">
      <alignment horizontal="right"/>
    </xf>
    <xf numFmtId="3" fontId="7" fillId="0" borderId="13" xfId="1" applyNumberFormat="1" applyFont="1" applyFill="1" applyBorder="1"/>
    <xf numFmtId="3" fontId="7" fillId="0" borderId="29" xfId="1" applyNumberFormat="1" applyFont="1" applyFill="1" applyBorder="1"/>
    <xf numFmtId="3" fontId="23" fillId="0" borderId="29" xfId="1" applyNumberFormat="1" applyFont="1" applyFill="1" applyBorder="1"/>
    <xf numFmtId="3" fontId="7" fillId="0" borderId="28" xfId="1" applyNumberFormat="1" applyFont="1" applyFill="1" applyBorder="1" applyAlignment="1">
      <alignment horizontal="right"/>
    </xf>
    <xf numFmtId="3" fontId="7" fillId="0" borderId="30" xfId="1" applyNumberFormat="1" applyFont="1" applyFill="1" applyBorder="1" applyAlignment="1">
      <alignment horizontal="right"/>
    </xf>
    <xf numFmtId="3" fontId="23" fillId="0" borderId="29" xfId="0" applyNumberFormat="1" applyFont="1" applyFill="1" applyBorder="1"/>
    <xf numFmtId="3" fontId="5" fillId="0" borderId="5" xfId="1" applyNumberFormat="1" applyFont="1" applyFill="1" applyBorder="1" applyAlignment="1">
      <alignment horizontal="right"/>
    </xf>
    <xf numFmtId="3" fontId="5" fillId="0" borderId="5" xfId="1" applyNumberFormat="1" applyFont="1" applyFill="1" applyBorder="1"/>
    <xf numFmtId="3" fontId="5" fillId="0" borderId="14" xfId="1" applyNumberFormat="1" applyFont="1" applyFill="1" applyBorder="1"/>
    <xf numFmtId="3" fontId="5" fillId="0" borderId="10" xfId="1" applyNumberFormat="1" applyFont="1" applyFill="1" applyBorder="1" applyAlignment="1">
      <alignment horizontal="right"/>
    </xf>
    <xf numFmtId="3" fontId="5" fillId="0" borderId="14" xfId="1" applyNumberFormat="1" applyFont="1" applyFill="1" applyBorder="1" applyAlignment="1">
      <alignment horizontal="right"/>
    </xf>
    <xf numFmtId="0" fontId="5" fillId="0" borderId="37" xfId="0" applyFont="1" applyFill="1" applyBorder="1"/>
    <xf numFmtId="3" fontId="5" fillId="0" borderId="17" xfId="1" applyNumberFormat="1" applyFont="1" applyFill="1" applyBorder="1"/>
    <xf numFmtId="3" fontId="5" fillId="0" borderId="53" xfId="1" applyNumberFormat="1" applyFont="1" applyFill="1" applyBorder="1"/>
    <xf numFmtId="3" fontId="5" fillId="0" borderId="44" xfId="1" applyNumberFormat="1" applyFont="1" applyFill="1" applyBorder="1"/>
    <xf numFmtId="0" fontId="5" fillId="0" borderId="27" xfId="0" applyFont="1" applyFill="1" applyBorder="1"/>
    <xf numFmtId="3" fontId="5" fillId="0" borderId="18" xfId="1" applyNumberFormat="1" applyFont="1" applyFill="1" applyBorder="1"/>
    <xf numFmtId="3" fontId="5" fillId="0" borderId="54" xfId="1" applyNumberFormat="1" applyFont="1" applyFill="1" applyBorder="1"/>
    <xf numFmtId="3" fontId="7" fillId="0" borderId="14" xfId="1" applyNumberFormat="1" applyFont="1" applyFill="1" applyBorder="1"/>
    <xf numFmtId="3" fontId="7" fillId="0" borderId="29" xfId="1" applyNumberFormat="1" applyFont="1" applyFill="1" applyBorder="1" applyAlignment="1">
      <alignment horizontal="right"/>
    </xf>
    <xf numFmtId="3" fontId="7" fillId="0" borderId="14" xfId="1" applyNumberFormat="1" applyFont="1" applyFill="1" applyBorder="1" applyAlignment="1">
      <alignment horizontal="right"/>
    </xf>
    <xf numFmtId="0" fontId="3" fillId="0" borderId="24" xfId="0" applyFont="1" applyFill="1" applyBorder="1"/>
    <xf numFmtId="3" fontId="13" fillId="0" borderId="25" xfId="1" applyNumberFormat="1" applyFont="1" applyFill="1" applyBorder="1" applyAlignment="1">
      <alignment horizontal="right"/>
    </xf>
    <xf numFmtId="3" fontId="13" fillId="0" borderId="29" xfId="1" applyNumberFormat="1" applyFont="1" applyFill="1" applyBorder="1" applyAlignment="1">
      <alignment horizontal="right"/>
    </xf>
    <xf numFmtId="3" fontId="13" fillId="0" borderId="55" xfId="1" applyNumberFormat="1" applyFont="1" applyFill="1" applyBorder="1" applyAlignment="1">
      <alignment horizontal="right"/>
    </xf>
    <xf numFmtId="3" fontId="6" fillId="0" borderId="0" xfId="1" applyNumberFormat="1" applyFont="1" applyFill="1" applyAlignment="1" applyProtection="1"/>
    <xf numFmtId="3" fontId="5" fillId="0" borderId="0" xfId="1" applyNumberFormat="1" applyFont="1" applyFill="1" applyAlignment="1" applyProtection="1"/>
    <xf numFmtId="3" fontId="5" fillId="0" borderId="0" xfId="1" applyNumberFormat="1" applyFont="1" applyFill="1" applyAlignment="1" applyProtection="1">
      <alignment horizontal="right"/>
    </xf>
    <xf numFmtId="0" fontId="9" fillId="0" borderId="56" xfId="0" applyFont="1" applyFill="1" applyBorder="1" applyAlignment="1">
      <alignment horizontal="center"/>
    </xf>
    <xf numFmtId="165" fontId="9" fillId="0" borderId="57" xfId="1" applyNumberFormat="1" applyFont="1" applyFill="1" applyBorder="1" applyAlignment="1">
      <alignment horizontal="center"/>
    </xf>
    <xf numFmtId="165" fontId="9" fillId="0" borderId="45" xfId="1" applyNumberFormat="1" applyFont="1" applyFill="1" applyBorder="1" applyAlignment="1">
      <alignment horizontal="center"/>
    </xf>
    <xf numFmtId="3" fontId="9" fillId="0" borderId="45" xfId="1" applyNumberFormat="1" applyFont="1" applyFill="1" applyBorder="1" applyAlignment="1" applyProtection="1">
      <alignment horizontal="center"/>
    </xf>
    <xf numFmtId="3" fontId="9" fillId="0" borderId="1" xfId="1" applyNumberFormat="1" applyFont="1" applyFill="1" applyBorder="1" applyAlignment="1" applyProtection="1">
      <alignment horizontal="center"/>
    </xf>
    <xf numFmtId="3" fontId="9" fillId="0" borderId="47" xfId="1" applyNumberFormat="1" applyFont="1" applyFill="1" applyBorder="1" applyAlignment="1" applyProtection="1">
      <alignment horizontal="center"/>
    </xf>
    <xf numFmtId="0" fontId="9" fillId="0" borderId="58" xfId="0" applyFont="1" applyFill="1" applyBorder="1" applyAlignment="1">
      <alignment horizontal="center"/>
    </xf>
    <xf numFmtId="165" fontId="9" fillId="0" borderId="59" xfId="1" applyNumberFormat="1" applyFont="1" applyFill="1" applyBorder="1" applyAlignment="1"/>
    <xf numFmtId="165" fontId="9" fillId="0" borderId="59" xfId="1" applyNumberFormat="1" applyFont="1" applyFill="1" applyBorder="1" applyAlignment="1">
      <alignment horizontal="center"/>
    </xf>
    <xf numFmtId="165" fontId="9" fillId="0" borderId="39" xfId="1" applyNumberFormat="1" applyFont="1" applyFill="1" applyBorder="1" applyAlignment="1">
      <alignment horizontal="center"/>
    </xf>
    <xf numFmtId="3" fontId="9" fillId="0" borderId="39" xfId="1" applyNumberFormat="1" applyFont="1" applyFill="1" applyBorder="1" applyAlignment="1" applyProtection="1">
      <alignment horizontal="center"/>
    </xf>
    <xf numFmtId="165" fontId="9" fillId="0" borderId="41" xfId="1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165" fontId="9" fillId="0" borderId="11" xfId="1" applyNumberFormat="1" applyFont="1" applyFill="1" applyBorder="1" applyAlignment="1"/>
    <xf numFmtId="165" fontId="9" fillId="0" borderId="11" xfId="1" applyNumberFormat="1" applyFont="1" applyFill="1" applyBorder="1" applyAlignment="1">
      <alignment horizontal="center"/>
    </xf>
    <xf numFmtId="165" fontId="7" fillId="0" borderId="10" xfId="1" applyNumberFormat="1" applyFont="1" applyFill="1" applyBorder="1"/>
    <xf numFmtId="165" fontId="7" fillId="0" borderId="19" xfId="1" applyNumberFormat="1" applyFont="1" applyFill="1" applyBorder="1"/>
    <xf numFmtId="165" fontId="7" fillId="0" borderId="29" xfId="1" applyNumberFormat="1" applyFont="1" applyFill="1" applyBorder="1"/>
    <xf numFmtId="3" fontId="7" fillId="0" borderId="19" xfId="1" applyNumberFormat="1" applyFont="1" applyFill="1" applyBorder="1" applyAlignment="1" applyProtection="1"/>
    <xf numFmtId="3" fontId="7" fillId="0" borderId="20" xfId="1" applyNumberFormat="1" applyFont="1" applyFill="1" applyBorder="1" applyAlignment="1" applyProtection="1"/>
    <xf numFmtId="3" fontId="7" fillId="0" borderId="29" xfId="1" applyNumberFormat="1" applyFont="1" applyFill="1" applyBorder="1" applyAlignment="1" applyProtection="1"/>
    <xf numFmtId="3" fontId="5" fillId="0" borderId="16" xfId="1" applyNumberFormat="1" applyFont="1" applyFill="1" applyBorder="1"/>
    <xf numFmtId="3" fontId="5" fillId="0" borderId="44" xfId="1" applyNumberFormat="1" applyFont="1" applyFill="1" applyBorder="1" applyAlignment="1" applyProtection="1"/>
    <xf numFmtId="3" fontId="5" fillId="0" borderId="52" xfId="1" applyNumberFormat="1" applyFont="1" applyFill="1" applyBorder="1" applyAlignment="1" applyProtection="1"/>
    <xf numFmtId="3" fontId="14" fillId="0" borderId="32" xfId="1" applyNumberFormat="1" applyFont="1" applyFill="1" applyBorder="1"/>
    <xf numFmtId="3" fontId="14" fillId="0" borderId="52" xfId="1" applyNumberFormat="1" applyFont="1" applyFill="1" applyBorder="1"/>
    <xf numFmtId="3" fontId="5" fillId="0" borderId="8" xfId="1" applyNumberFormat="1" applyFont="1" applyFill="1" applyBorder="1"/>
    <xf numFmtId="3" fontId="5" fillId="0" borderId="53" xfId="1" applyNumberFormat="1" applyFont="1" applyFill="1" applyBorder="1" applyAlignment="1" applyProtection="1"/>
    <xf numFmtId="3" fontId="5" fillId="0" borderId="39" xfId="1" applyNumberFormat="1" applyFont="1" applyFill="1" applyBorder="1"/>
    <xf numFmtId="3" fontId="7" fillId="0" borderId="10" xfId="1" applyNumberFormat="1" applyFont="1" applyFill="1" applyBorder="1"/>
    <xf numFmtId="3" fontId="5" fillId="0" borderId="19" xfId="1" applyNumberFormat="1" applyFont="1" applyFill="1" applyBorder="1"/>
    <xf numFmtId="3" fontId="5" fillId="0" borderId="29" xfId="1" applyNumberFormat="1" applyFont="1" applyFill="1" applyBorder="1"/>
    <xf numFmtId="3" fontId="5" fillId="0" borderId="19" xfId="1" applyNumberFormat="1" applyFont="1" applyFill="1" applyBorder="1" applyAlignment="1" applyProtection="1"/>
    <xf numFmtId="3" fontId="5" fillId="0" borderId="20" xfId="1" applyNumberFormat="1" applyFont="1" applyFill="1" applyBorder="1" applyAlignment="1" applyProtection="1"/>
    <xf numFmtId="3" fontId="5" fillId="0" borderId="29" xfId="1" applyNumberFormat="1" applyFont="1" applyFill="1" applyBorder="1" applyAlignment="1" applyProtection="1"/>
    <xf numFmtId="3" fontId="5" fillId="0" borderId="51" xfId="1" applyNumberFormat="1" applyFont="1" applyFill="1" applyBorder="1" applyAlignment="1" applyProtection="1"/>
    <xf numFmtId="3" fontId="5" fillId="0" borderId="32" xfId="1" applyNumberFormat="1" applyFont="1" applyFill="1" applyBorder="1" applyAlignment="1" applyProtection="1"/>
    <xf numFmtId="3" fontId="5" fillId="0" borderId="60" xfId="1" applyNumberFormat="1" applyFont="1" applyFill="1" applyBorder="1"/>
    <xf numFmtId="3" fontId="14" fillId="0" borderId="44" xfId="1" applyNumberFormat="1" applyFont="1" applyFill="1" applyBorder="1"/>
    <xf numFmtId="3" fontId="7" fillId="0" borderId="19" xfId="1" applyNumberFormat="1" applyFont="1" applyFill="1" applyBorder="1"/>
    <xf numFmtId="0" fontId="17" fillId="0" borderId="24" xfId="0" applyFont="1" applyFill="1" applyBorder="1"/>
    <xf numFmtId="3" fontId="13" fillId="0" borderId="25" xfId="1" applyNumberFormat="1" applyFont="1" applyFill="1" applyBorder="1"/>
    <xf numFmtId="3" fontId="13" fillId="0" borderId="20" xfId="1" applyNumberFormat="1" applyFont="1" applyFill="1" applyBorder="1"/>
    <xf numFmtId="3" fontId="13" fillId="0" borderId="55" xfId="1" applyNumberFormat="1" applyFont="1" applyFill="1" applyBorder="1"/>
    <xf numFmtId="3" fontId="13" fillId="0" borderId="29" xfId="1" applyNumberFormat="1" applyFont="1" applyFill="1" applyBorder="1"/>
    <xf numFmtId="3" fontId="13" fillId="0" borderId="14" xfId="1" applyNumberFormat="1" applyFont="1" applyFill="1" applyBorder="1"/>
    <xf numFmtId="0" fontId="4" fillId="0" borderId="0" xfId="0" applyFont="1" applyFill="1" applyAlignment="1">
      <alignment horizontal="left"/>
    </xf>
    <xf numFmtId="0" fontId="12" fillId="0" borderId="0" xfId="0" applyFont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3" fillId="0" borderId="0" xfId="0" applyFont="1" applyFill="1" applyAlignment="1"/>
    <xf numFmtId="0" fontId="9" fillId="0" borderId="57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24" fillId="0" borderId="47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24" fillId="0" borderId="44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5" fillId="0" borderId="19" xfId="0" applyFont="1" applyFill="1" applyBorder="1"/>
    <xf numFmtId="0" fontId="5" fillId="0" borderId="30" xfId="0" applyFont="1" applyFill="1" applyBorder="1"/>
    <xf numFmtId="0" fontId="5" fillId="0" borderId="20" xfId="0" applyFont="1" applyFill="1" applyBorder="1" applyAlignment="1">
      <alignment horizontal="center"/>
    </xf>
    <xf numFmtId="0" fontId="25" fillId="0" borderId="29" xfId="0" applyFont="1" applyFill="1" applyBorder="1"/>
    <xf numFmtId="3" fontId="5" fillId="0" borderId="16" xfId="0" applyNumberFormat="1" applyFont="1" applyFill="1" applyBorder="1"/>
    <xf numFmtId="3" fontId="5" fillId="0" borderId="60" xfId="0" applyNumberFormat="1" applyFont="1" applyFill="1" applyBorder="1"/>
    <xf numFmtId="3" fontId="5" fillId="0" borderId="32" xfId="0" applyNumberFormat="1" applyFont="1" applyFill="1" applyBorder="1"/>
    <xf numFmtId="3" fontId="25" fillId="0" borderId="51" xfId="0" applyNumberFormat="1" applyFont="1" applyFill="1" applyBorder="1"/>
    <xf numFmtId="3" fontId="5" fillId="0" borderId="61" xfId="0" applyNumberFormat="1" applyFont="1" applyFill="1" applyBorder="1"/>
    <xf numFmtId="3" fontId="25" fillId="0" borderId="52" xfId="0" applyNumberFormat="1" applyFont="1" applyFill="1" applyBorder="1"/>
    <xf numFmtId="3" fontId="5" fillId="0" borderId="52" xfId="0" applyNumberFormat="1" applyFont="1" applyFill="1" applyBorder="1"/>
    <xf numFmtId="3" fontId="25" fillId="0" borderId="32" xfId="0" applyNumberFormat="1" applyFont="1" applyFill="1" applyBorder="1"/>
    <xf numFmtId="3" fontId="5" fillId="0" borderId="24" xfId="0" applyNumberFormat="1" applyFont="1" applyFill="1" applyBorder="1"/>
    <xf numFmtId="3" fontId="17" fillId="0" borderId="19" xfId="0" applyNumberFormat="1" applyFont="1" applyFill="1" applyBorder="1"/>
    <xf numFmtId="3" fontId="7" fillId="0" borderId="13" xfId="0" applyNumberFormat="1" applyFont="1" applyFill="1" applyBorder="1"/>
    <xf numFmtId="3" fontId="7" fillId="0" borderId="24" xfId="0" applyNumberFormat="1" applyFont="1" applyFill="1" applyBorder="1"/>
    <xf numFmtId="3" fontId="7" fillId="0" borderId="30" xfId="0" applyNumberFormat="1" applyFont="1" applyFill="1" applyBorder="1"/>
    <xf numFmtId="3" fontId="7" fillId="0" borderId="29" xfId="0" applyNumberFormat="1" applyFont="1" applyFill="1" applyBorder="1"/>
    <xf numFmtId="3" fontId="7" fillId="0" borderId="19" xfId="0" applyNumberFormat="1" applyFont="1" applyFill="1" applyBorder="1" applyAlignment="1">
      <alignment horizontal="right"/>
    </xf>
    <xf numFmtId="3" fontId="11" fillId="0" borderId="29" xfId="0" applyNumberFormat="1" applyFont="1" applyFill="1" applyBorder="1"/>
    <xf numFmtId="3" fontId="5" fillId="0" borderId="19" xfId="0" applyNumberFormat="1" applyFont="1" applyFill="1" applyBorder="1"/>
    <xf numFmtId="3" fontId="5" fillId="0" borderId="29" xfId="0" applyNumberFormat="1" applyFont="1" applyFill="1" applyBorder="1"/>
    <xf numFmtId="3" fontId="5" fillId="0" borderId="19" xfId="0" applyNumberFormat="1" applyFont="1" applyFill="1" applyBorder="1" applyAlignment="1">
      <alignment horizontal="right"/>
    </xf>
    <xf numFmtId="3" fontId="5" fillId="0" borderId="20" xfId="0" applyNumberFormat="1" applyFont="1" applyFill="1" applyBorder="1" applyAlignment="1">
      <alignment horizontal="right"/>
    </xf>
    <xf numFmtId="3" fontId="5" fillId="0" borderId="16" xfId="0" applyNumberFormat="1" applyFont="1" applyFill="1" applyBorder="1" applyAlignment="1">
      <alignment horizontal="right"/>
    </xf>
    <xf numFmtId="3" fontId="12" fillId="0" borderId="51" xfId="0" applyNumberFormat="1" applyFont="1" applyFill="1" applyBorder="1"/>
    <xf numFmtId="3" fontId="5" fillId="0" borderId="8" xfId="0" applyNumberFormat="1" applyFont="1" applyFill="1" applyBorder="1" applyAlignment="1">
      <alignment horizontal="right"/>
    </xf>
    <xf numFmtId="3" fontId="12" fillId="0" borderId="52" xfId="0" applyNumberFormat="1" applyFont="1" applyFill="1" applyBorder="1"/>
    <xf numFmtId="3" fontId="5" fillId="0" borderId="35" xfId="0" applyNumberFormat="1" applyFont="1" applyFill="1" applyBorder="1"/>
    <xf numFmtId="3" fontId="12" fillId="0" borderId="32" xfId="0" applyNumberFormat="1" applyFont="1" applyFill="1" applyBorder="1"/>
    <xf numFmtId="3" fontId="5" fillId="0" borderId="54" xfId="0" applyNumberFormat="1" applyFont="1" applyFill="1" applyBorder="1"/>
    <xf numFmtId="3" fontId="12" fillId="0" borderId="44" xfId="0" applyNumberFormat="1" applyFont="1" applyFill="1" applyBorder="1"/>
    <xf numFmtId="0" fontId="17" fillId="0" borderId="45" xfId="0" applyFont="1" applyFill="1" applyBorder="1"/>
    <xf numFmtId="3" fontId="7" fillId="0" borderId="46" xfId="0" applyNumberFormat="1" applyFont="1" applyFill="1" applyBorder="1"/>
    <xf numFmtId="3" fontId="7" fillId="0" borderId="19" xfId="0" applyNumberFormat="1" applyFont="1" applyFill="1" applyBorder="1"/>
    <xf numFmtId="3" fontId="7" fillId="0" borderId="57" xfId="0" applyNumberFormat="1" applyFont="1" applyFill="1" applyBorder="1"/>
    <xf numFmtId="3" fontId="7" fillId="0" borderId="47" xfId="0" applyNumberFormat="1" applyFont="1" applyFill="1" applyBorder="1"/>
    <xf numFmtId="3" fontId="7" fillId="0" borderId="62" xfId="0" applyNumberFormat="1" applyFont="1" applyFill="1" applyBorder="1" applyAlignment="1">
      <alignment horizontal="right"/>
    </xf>
    <xf numFmtId="3" fontId="11" fillId="0" borderId="47" xfId="0" applyNumberFormat="1" applyFont="1" applyFill="1" applyBorder="1"/>
    <xf numFmtId="0" fontId="13" fillId="0" borderId="19" xfId="0" applyFont="1" applyFill="1" applyBorder="1"/>
    <xf numFmtId="3" fontId="13" fillId="0" borderId="28" xfId="0" applyNumberFormat="1" applyFont="1" applyFill="1" applyBorder="1"/>
    <xf numFmtId="3" fontId="13" fillId="0" borderId="30" xfId="0" applyNumberFormat="1" applyFont="1" applyFill="1" applyBorder="1"/>
    <xf numFmtId="3" fontId="13" fillId="0" borderId="29" xfId="0" applyNumberFormat="1" applyFont="1" applyFill="1" applyBorder="1"/>
    <xf numFmtId="3" fontId="13" fillId="0" borderId="19" xfId="0" applyNumberFormat="1" applyFont="1" applyFill="1" applyBorder="1"/>
    <xf numFmtId="3" fontId="13" fillId="0" borderId="14" xfId="0" applyNumberFormat="1" applyFont="1" applyFill="1" applyBorder="1"/>
    <xf numFmtId="3" fontId="4" fillId="0" borderId="0" xfId="0" applyNumberFormat="1" applyFont="1" applyFill="1"/>
    <xf numFmtId="0" fontId="12" fillId="0" borderId="0" xfId="0" applyFont="1" applyFill="1" applyBorder="1"/>
    <xf numFmtId="3" fontId="11" fillId="0" borderId="0" xfId="0" applyNumberFormat="1" applyFont="1" applyFill="1" applyBorder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26" fillId="0" borderId="0" xfId="0" applyFont="1" applyFill="1" applyAlignment="1"/>
    <xf numFmtId="0" fontId="27" fillId="0" borderId="0" xfId="0" applyFont="1" applyFill="1"/>
    <xf numFmtId="0" fontId="27" fillId="0" borderId="0" xfId="0" applyFont="1" applyFill="1" applyAlignment="1"/>
    <xf numFmtId="0" fontId="28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/>
    <xf numFmtId="0" fontId="29" fillId="0" borderId="47" xfId="0" applyFont="1" applyFill="1" applyBorder="1" applyAlignment="1">
      <alignment horizontal="center"/>
    </xf>
    <xf numFmtId="0" fontId="29" fillId="0" borderId="45" xfId="0" applyFont="1" applyFill="1" applyBorder="1" applyAlignment="1">
      <alignment horizontal="center"/>
    </xf>
    <xf numFmtId="0" fontId="29" fillId="0" borderId="46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49" xfId="0" applyFont="1" applyFill="1" applyBorder="1" applyAlignment="1">
      <alignment horizontal="center"/>
    </xf>
    <xf numFmtId="0" fontId="29" fillId="0" borderId="24" xfId="0" applyFont="1" applyFill="1" applyBorder="1" applyAlignment="1">
      <alignment horizontal="center"/>
    </xf>
    <xf numFmtId="0" fontId="29" fillId="0" borderId="25" xfId="0" applyFont="1" applyFill="1" applyBorder="1" applyAlignment="1">
      <alignment horizontal="center"/>
    </xf>
    <xf numFmtId="0" fontId="29" fillId="0" borderId="26" xfId="0" applyFont="1" applyFill="1" applyBorder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12" fillId="0" borderId="10" xfId="0" applyFont="1" applyFill="1" applyBorder="1"/>
    <xf numFmtId="0" fontId="12" fillId="0" borderId="14" xfId="0" applyFont="1" applyFill="1" applyBorder="1"/>
    <xf numFmtId="0" fontId="5" fillId="0" borderId="32" xfId="0" applyFont="1" applyFill="1" applyBorder="1"/>
    <xf numFmtId="3" fontId="5" fillId="0" borderId="63" xfId="0" applyNumberFormat="1" applyFont="1" applyFill="1" applyBorder="1"/>
    <xf numFmtId="0" fontId="5" fillId="0" borderId="52" xfId="0" applyFont="1" applyFill="1" applyBorder="1"/>
    <xf numFmtId="3" fontId="5" fillId="0" borderId="64" xfId="0" applyNumberFormat="1" applyFont="1" applyFill="1" applyBorder="1"/>
    <xf numFmtId="0" fontId="30" fillId="0" borderId="29" xfId="0" applyFont="1" applyFill="1" applyBorder="1"/>
    <xf numFmtId="3" fontId="11" fillId="0" borderId="28" xfId="0" applyNumberFormat="1" applyFont="1" applyFill="1" applyBorder="1"/>
    <xf numFmtId="3" fontId="11" fillId="0" borderId="13" xfId="0" applyNumberFormat="1" applyFont="1" applyFill="1" applyBorder="1"/>
    <xf numFmtId="3" fontId="11" fillId="0" borderId="20" xfId="0" applyNumberFormat="1" applyFont="1" applyFill="1" applyBorder="1"/>
    <xf numFmtId="3" fontId="12" fillId="0" borderId="10" xfId="0" applyNumberFormat="1" applyFont="1" applyFill="1" applyBorder="1"/>
    <xf numFmtId="3" fontId="12" fillId="0" borderId="14" xfId="0" applyNumberFormat="1" applyFont="1" applyFill="1" applyBorder="1"/>
    <xf numFmtId="0" fontId="5" fillId="0" borderId="32" xfId="0" applyFont="1" applyFill="1" applyBorder="1" applyAlignment="1">
      <alignment horizontal="left"/>
    </xf>
    <xf numFmtId="0" fontId="5" fillId="0" borderId="52" xfId="0" applyFont="1" applyFill="1" applyBorder="1" applyAlignment="1">
      <alignment horizontal="left"/>
    </xf>
    <xf numFmtId="0" fontId="5" fillId="0" borderId="44" xfId="0" applyFont="1" applyFill="1" applyBorder="1"/>
    <xf numFmtId="3" fontId="5" fillId="0" borderId="59" xfId="0" applyNumberFormat="1" applyFont="1" applyFill="1" applyBorder="1"/>
    <xf numFmtId="3" fontId="5" fillId="0" borderId="2" xfId="0" applyNumberFormat="1" applyFont="1" applyFill="1" applyBorder="1"/>
    <xf numFmtId="3" fontId="11" fillId="0" borderId="10" xfId="0" applyNumberFormat="1" applyFont="1" applyFill="1" applyBorder="1"/>
    <xf numFmtId="3" fontId="11" fillId="0" borderId="30" xfId="0" applyNumberFormat="1" applyFont="1" applyFill="1" applyBorder="1"/>
    <xf numFmtId="0" fontId="26" fillId="0" borderId="49" xfId="0" applyFont="1" applyFill="1" applyBorder="1"/>
    <xf numFmtId="3" fontId="26" fillId="0" borderId="28" xfId="0" applyNumberFormat="1" applyFont="1" applyFill="1" applyBorder="1"/>
    <xf numFmtId="3" fontId="26" fillId="0" borderId="14" xfId="0" applyNumberFormat="1" applyFont="1" applyFill="1" applyBorder="1"/>
    <xf numFmtId="0" fontId="26" fillId="0" borderId="29" xfId="0" applyFont="1" applyFill="1" applyBorder="1"/>
    <xf numFmtId="0" fontId="31" fillId="0" borderId="0" xfId="0" applyFont="1" applyFill="1" applyAlignment="1">
      <alignment horizontal="right"/>
    </xf>
    <xf numFmtId="0" fontId="9" fillId="0" borderId="12" xfId="0" applyFont="1" applyFill="1" applyBorder="1" applyAlignment="1">
      <alignment horizontal="left"/>
    </xf>
    <xf numFmtId="4" fontId="5" fillId="0" borderId="13" xfId="0" applyNumberFormat="1" applyFont="1" applyFill="1" applyBorder="1"/>
    <xf numFmtId="4" fontId="5" fillId="0" borderId="14" xfId="0" applyNumberFormat="1" applyFont="1" applyFill="1" applyBorder="1"/>
    <xf numFmtId="0" fontId="12" fillId="0" borderId="65" xfId="0" applyFont="1" applyFill="1" applyBorder="1"/>
    <xf numFmtId="166" fontId="5" fillId="0" borderId="3" xfId="0" applyNumberFormat="1" applyFont="1" applyFill="1" applyBorder="1" applyAlignment="1"/>
    <xf numFmtId="4" fontId="5" fillId="0" borderId="7" xfId="0" applyNumberFormat="1" applyFont="1" applyFill="1" applyBorder="1"/>
    <xf numFmtId="0" fontId="12" fillId="0" borderId="8" xfId="0" applyFont="1" applyFill="1" applyBorder="1"/>
    <xf numFmtId="4" fontId="5" fillId="0" borderId="31" xfId="0" applyNumberFormat="1" applyFont="1" applyFill="1" applyBorder="1"/>
    <xf numFmtId="4" fontId="12" fillId="0" borderId="6" xfId="0" applyNumberFormat="1" applyFont="1" applyFill="1" applyBorder="1"/>
    <xf numFmtId="4" fontId="12" fillId="0" borderId="4" xfId="0" applyNumberFormat="1" applyFont="1" applyFill="1" applyBorder="1"/>
    <xf numFmtId="4" fontId="12" fillId="0" borderId="17" xfId="0" applyNumberFormat="1" applyFont="1" applyFill="1" applyBorder="1"/>
    <xf numFmtId="4" fontId="12" fillId="0" borderId="66" xfId="0" applyNumberFormat="1" applyFont="1" applyFill="1" applyBorder="1"/>
    <xf numFmtId="4" fontId="12" fillId="0" borderId="18" xfId="0" applyNumberFormat="1" applyFont="1" applyFill="1" applyBorder="1"/>
    <xf numFmtId="4" fontId="12" fillId="0" borderId="67" xfId="0" applyNumberFormat="1" applyFont="1" applyFill="1" applyBorder="1"/>
    <xf numFmtId="0" fontId="17" fillId="0" borderId="12" xfId="0" applyFont="1" applyFill="1" applyBorder="1"/>
    <xf numFmtId="4" fontId="17" fillId="0" borderId="25" xfId="0" applyNumberFormat="1" applyFont="1" applyFill="1" applyBorder="1"/>
    <xf numFmtId="4" fontId="17" fillId="0" borderId="15" xfId="0" applyNumberFormat="1" applyFont="1" applyFill="1" applyBorder="1"/>
    <xf numFmtId="4" fontId="16" fillId="0" borderId="13" xfId="0" applyNumberFormat="1" applyFont="1" applyFill="1" applyBorder="1"/>
    <xf numFmtId="4" fontId="16" fillId="0" borderId="14" xfId="0" applyNumberFormat="1" applyFont="1" applyFill="1" applyBorder="1"/>
    <xf numFmtId="0" fontId="12" fillId="0" borderId="16" xfId="0" applyFont="1" applyFill="1" applyBorder="1"/>
    <xf numFmtId="4" fontId="12" fillId="0" borderId="3" xfId="0" applyNumberFormat="1" applyFont="1" applyFill="1" applyBorder="1"/>
    <xf numFmtId="4" fontId="12" fillId="0" borderId="7" xfId="0" applyNumberFormat="1" applyFont="1" applyFill="1" applyBorder="1" applyAlignment="1">
      <alignment horizontal="right"/>
    </xf>
    <xf numFmtId="4" fontId="12" fillId="0" borderId="4" xfId="0" applyNumberFormat="1" applyFont="1" applyFill="1" applyBorder="1" applyAlignment="1">
      <alignment horizontal="right"/>
    </xf>
    <xf numFmtId="0" fontId="12" fillId="0" borderId="27" xfId="0" applyFont="1" applyFill="1" applyBorder="1"/>
    <xf numFmtId="0" fontId="30" fillId="0" borderId="9" xfId="0" applyFont="1" applyFill="1" applyBorder="1" applyAlignment="1">
      <alignment horizontal="left"/>
    </xf>
    <xf numFmtId="4" fontId="30" fillId="0" borderId="13" xfId="0" applyNumberFormat="1" applyFont="1" applyFill="1" applyBorder="1"/>
    <xf numFmtId="4" fontId="30" fillId="0" borderId="15" xfId="0" applyNumberFormat="1" applyFont="1" applyFill="1" applyBorder="1"/>
    <xf numFmtId="0" fontId="12" fillId="0" borderId="9" xfId="0" applyFont="1" applyFill="1" applyBorder="1" applyAlignment="1">
      <alignment horizontal="left"/>
    </xf>
    <xf numFmtId="4" fontId="12" fillId="0" borderId="13" xfId="0" applyNumberFormat="1" applyFont="1" applyFill="1" applyBorder="1"/>
    <xf numFmtId="4" fontId="12" fillId="0" borderId="15" xfId="0" applyNumberFormat="1" applyFont="1" applyFill="1" applyBorder="1"/>
    <xf numFmtId="0" fontId="26" fillId="0" borderId="12" xfId="0" applyFont="1" applyFill="1" applyBorder="1"/>
    <xf numFmtId="4" fontId="26" fillId="0" borderId="13" xfId="0" applyNumberFormat="1" applyFont="1" applyFill="1" applyBorder="1"/>
    <xf numFmtId="4" fontId="26" fillId="0" borderId="14" xfId="0" applyNumberFormat="1" applyFont="1" applyFill="1" applyBorder="1"/>
    <xf numFmtId="0" fontId="27" fillId="0" borderId="0" xfId="2" applyFont="1" applyFill="1"/>
    <xf numFmtId="0" fontId="12" fillId="0" borderId="0" xfId="2" applyFont="1" applyFill="1"/>
    <xf numFmtId="0" fontId="12" fillId="0" borderId="0" xfId="2" applyFont="1" applyFill="1" applyAlignment="1">
      <alignment horizontal="right"/>
    </xf>
    <xf numFmtId="3" fontId="11" fillId="0" borderId="0" xfId="2" applyNumberFormat="1" applyFont="1" applyFill="1" applyBorder="1"/>
    <xf numFmtId="3" fontId="12" fillId="0" borderId="0" xfId="2" applyNumberFormat="1" applyFont="1" applyFill="1" applyBorder="1"/>
    <xf numFmtId="0" fontId="33" fillId="0" borderId="68" xfId="2" applyFont="1" applyFill="1" applyBorder="1"/>
    <xf numFmtId="3" fontId="33" fillId="0" borderId="68" xfId="2" applyNumberFormat="1" applyFont="1" applyFill="1" applyBorder="1"/>
    <xf numFmtId="0" fontId="34" fillId="0" borderId="51" xfId="2" applyFont="1" applyFill="1" applyBorder="1"/>
    <xf numFmtId="3" fontId="12" fillId="0" borderId="51" xfId="2" applyNumberFormat="1" applyFont="1" applyFill="1" applyBorder="1"/>
    <xf numFmtId="0" fontId="34" fillId="0" borderId="52" xfId="2" applyFont="1" applyFill="1" applyBorder="1" applyAlignment="1">
      <alignment horizontal="left" indent="1"/>
    </xf>
    <xf numFmtId="0" fontId="18" fillId="0" borderId="0" xfId="0" applyFont="1" applyFill="1" applyBorder="1"/>
    <xf numFmtId="0" fontId="29" fillId="0" borderId="47" xfId="2" applyFont="1" applyFill="1" applyBorder="1" applyAlignment="1"/>
    <xf numFmtId="0" fontId="29" fillId="0" borderId="47" xfId="2" applyFont="1" applyFill="1" applyBorder="1"/>
    <xf numFmtId="0" fontId="29" fillId="0" borderId="44" xfId="2" applyFont="1" applyFill="1" applyBorder="1" applyAlignment="1"/>
    <xf numFmtId="0" fontId="29" fillId="0" borderId="44" xfId="2" applyFont="1" applyFill="1" applyBorder="1"/>
    <xf numFmtId="0" fontId="32" fillId="0" borderId="69" xfId="2" applyFont="1" applyFill="1" applyBorder="1" applyAlignment="1"/>
    <xf numFmtId="0" fontId="29" fillId="0" borderId="69" xfId="2" applyFont="1" applyFill="1" applyBorder="1"/>
    <xf numFmtId="3" fontId="12" fillId="0" borderId="52" xfId="2" applyNumberFormat="1" applyFont="1" applyFill="1" applyBorder="1"/>
    <xf numFmtId="0" fontId="34" fillId="0" borderId="52" xfId="2" applyFont="1" applyFill="1" applyBorder="1"/>
    <xf numFmtId="0" fontId="34" fillId="0" borderId="53" xfId="2" applyFont="1" applyFill="1" applyBorder="1"/>
    <xf numFmtId="3" fontId="12" fillId="0" borderId="53" xfId="2" applyNumberFormat="1" applyFont="1" applyFill="1" applyBorder="1"/>
    <xf numFmtId="0" fontId="34" fillId="0" borderId="49" xfId="2" applyFont="1" applyFill="1" applyBorder="1"/>
    <xf numFmtId="3" fontId="12" fillId="0" borderId="49" xfId="2" applyNumberFormat="1" applyFont="1" applyFill="1" applyBorder="1"/>
    <xf numFmtId="0" fontId="29" fillId="0" borderId="29" xfId="2" applyFont="1" applyFill="1" applyBorder="1"/>
    <xf numFmtId="3" fontId="11" fillId="0" borderId="29" xfId="2" applyNumberFormat="1" applyFont="1" applyFill="1" applyBorder="1"/>
    <xf numFmtId="3" fontId="11" fillId="0" borderId="70" xfId="2" applyNumberFormat="1" applyFont="1" applyFill="1" applyBorder="1"/>
    <xf numFmtId="0" fontId="11" fillId="0" borderId="58" xfId="2" applyFont="1" applyFill="1" applyBorder="1"/>
    <xf numFmtId="3" fontId="11" fillId="0" borderId="47" xfId="2" applyNumberFormat="1" applyFont="1" applyFill="1" applyBorder="1"/>
    <xf numFmtId="0" fontId="33" fillId="0" borderId="71" xfId="2" applyFont="1" applyFill="1" applyBorder="1"/>
    <xf numFmtId="3" fontId="33" fillId="0" borderId="71" xfId="2" applyNumberFormat="1" applyFont="1" applyFill="1" applyBorder="1"/>
    <xf numFmtId="3" fontId="33" fillId="0" borderId="72" xfId="2" applyNumberFormat="1" applyFont="1" applyFill="1" applyBorder="1"/>
    <xf numFmtId="0" fontId="12" fillId="0" borderId="32" xfId="2" applyFont="1" applyFill="1" applyBorder="1"/>
    <xf numFmtId="3" fontId="12" fillId="0" borderId="33" xfId="2" applyNumberFormat="1" applyFont="1" applyFill="1" applyBorder="1"/>
    <xf numFmtId="3" fontId="12" fillId="0" borderId="32" xfId="2" applyNumberFormat="1" applyFont="1" applyFill="1" applyBorder="1"/>
    <xf numFmtId="0" fontId="12" fillId="0" borderId="52" xfId="2" applyFont="1" applyFill="1" applyBorder="1"/>
    <xf numFmtId="3" fontId="12" fillId="0" borderId="35" xfId="2" applyNumberFormat="1" applyFont="1" applyFill="1" applyBorder="1"/>
    <xf numFmtId="0" fontId="12" fillId="0" borderId="44" xfId="2" applyFont="1" applyFill="1" applyBorder="1"/>
    <xf numFmtId="3" fontId="12" fillId="0" borderId="44" xfId="2" applyNumberFormat="1" applyFont="1" applyFill="1" applyBorder="1"/>
    <xf numFmtId="3" fontId="33" fillId="0" borderId="73" xfId="2" applyNumberFormat="1" applyFont="1" applyFill="1" applyBorder="1"/>
    <xf numFmtId="0" fontId="33" fillId="0" borderId="49" xfId="2" applyFont="1" applyFill="1" applyBorder="1"/>
    <xf numFmtId="3" fontId="33" fillId="0" borderId="5" xfId="2" applyNumberFormat="1" applyFont="1" applyFill="1" applyBorder="1"/>
    <xf numFmtId="3" fontId="33" fillId="0" borderId="49" xfId="2" applyNumberFormat="1" applyFont="1" applyFill="1" applyBorder="1"/>
    <xf numFmtId="3" fontId="33" fillId="0" borderId="15" xfId="2" applyNumberFormat="1" applyFont="1" applyFill="1" applyBorder="1"/>
    <xf numFmtId="0" fontId="32" fillId="0" borderId="0" xfId="2" applyFont="1" applyFill="1"/>
    <xf numFmtId="0" fontId="29" fillId="0" borderId="56" xfId="2" applyFont="1" applyFill="1" applyBorder="1"/>
    <xf numFmtId="0" fontId="29" fillId="0" borderId="47" xfId="2" applyFont="1" applyFill="1" applyBorder="1" applyAlignment="1">
      <alignment horizontal="center"/>
    </xf>
    <xf numFmtId="0" fontId="29" fillId="0" borderId="70" xfId="2" applyFont="1" applyFill="1" applyBorder="1" applyAlignment="1">
      <alignment horizontal="center"/>
    </xf>
    <xf numFmtId="0" fontId="29" fillId="0" borderId="62" xfId="2" applyFont="1" applyFill="1" applyBorder="1" applyAlignment="1">
      <alignment horizontal="center"/>
    </xf>
    <xf numFmtId="0" fontId="12" fillId="0" borderId="74" xfId="2" applyFont="1" applyFill="1" applyBorder="1"/>
    <xf numFmtId="3" fontId="12" fillId="0" borderId="75" xfId="2" applyNumberFormat="1" applyFont="1" applyFill="1" applyBorder="1"/>
    <xf numFmtId="3" fontId="12" fillId="0" borderId="36" xfId="2" applyNumberFormat="1" applyFont="1" applyFill="1" applyBorder="1"/>
    <xf numFmtId="0" fontId="12" fillId="0" borderId="76" xfId="2" applyFont="1" applyFill="1" applyBorder="1"/>
    <xf numFmtId="3" fontId="12" fillId="0" borderId="54" xfId="2" applyNumberFormat="1" applyFont="1" applyFill="1" applyBorder="1"/>
    <xf numFmtId="3" fontId="12" fillId="0" borderId="43" xfId="2" applyNumberFormat="1" applyFont="1" applyFill="1" applyBorder="1"/>
    <xf numFmtId="3" fontId="12" fillId="0" borderId="42" xfId="2" applyNumberFormat="1" applyFont="1" applyFill="1" applyBorder="1"/>
    <xf numFmtId="0" fontId="29" fillId="0" borderId="12" xfId="2" applyFont="1" applyFill="1" applyBorder="1"/>
    <xf numFmtId="0" fontId="12" fillId="0" borderId="65" xfId="2" applyFont="1" applyFill="1" applyBorder="1"/>
    <xf numFmtId="0" fontId="34" fillId="0" borderId="32" xfId="2" applyFont="1" applyFill="1" applyBorder="1"/>
    <xf numFmtId="3" fontId="33" fillId="0" borderId="0" xfId="2" applyNumberFormat="1" applyFont="1" applyFill="1" applyBorder="1"/>
    <xf numFmtId="3" fontId="18" fillId="0" borderId="0" xfId="0" applyNumberFormat="1" applyFont="1" applyFill="1" applyBorder="1"/>
    <xf numFmtId="3" fontId="0" fillId="0" borderId="0" xfId="0" applyNumberFormat="1"/>
    <xf numFmtId="4" fontId="18" fillId="0" borderId="0" xfId="0" applyNumberFormat="1" applyFont="1" applyFill="1" applyBorder="1"/>
    <xf numFmtId="3" fontId="35" fillId="0" borderId="18" xfId="1" applyNumberFormat="1" applyFont="1" applyFill="1" applyBorder="1" applyAlignment="1">
      <alignment horizontal="right"/>
    </xf>
    <xf numFmtId="3" fontId="14" fillId="0" borderId="13" xfId="1" applyNumberFormat="1" applyFont="1" applyFill="1" applyBorder="1" applyAlignment="1">
      <alignment horizontal="right"/>
    </xf>
    <xf numFmtId="3" fontId="14" fillId="0" borderId="13" xfId="1" applyNumberFormat="1" applyFont="1" applyFill="1" applyBorder="1"/>
    <xf numFmtId="3" fontId="14" fillId="0" borderId="28" xfId="1" applyNumberFormat="1" applyFont="1" applyFill="1" applyBorder="1" applyAlignment="1">
      <alignment horizontal="right"/>
    </xf>
    <xf numFmtId="3" fontId="14" fillId="0" borderId="29" xfId="1" applyNumberFormat="1" applyFont="1" applyFill="1" applyBorder="1" applyAlignment="1">
      <alignment horizontal="right"/>
    </xf>
    <xf numFmtId="3" fontId="14" fillId="0" borderId="55" xfId="1" applyNumberFormat="1" applyFont="1" applyFill="1" applyBorder="1"/>
    <xf numFmtId="3" fontId="14" fillId="0" borderId="19" xfId="1" applyNumberFormat="1" applyFont="1" applyFill="1" applyBorder="1"/>
    <xf numFmtId="3" fontId="14" fillId="0" borderId="49" xfId="1" applyNumberFormat="1" applyFont="1" applyFill="1" applyBorder="1" applyAlignment="1" applyProtection="1"/>
    <xf numFmtId="0" fontId="36" fillId="0" borderId="29" xfId="0" applyFont="1" applyFill="1" applyBorder="1"/>
    <xf numFmtId="0" fontId="36" fillId="0" borderId="44" xfId="0" applyFont="1" applyFill="1" applyBorder="1"/>
    <xf numFmtId="4" fontId="18" fillId="0" borderId="0" xfId="0" applyNumberFormat="1" applyFont="1" applyFill="1"/>
    <xf numFmtId="4" fontId="0" fillId="0" borderId="0" xfId="0" applyNumberFormat="1"/>
    <xf numFmtId="3" fontId="14" fillId="0" borderId="25" xfId="1" applyNumberFormat="1" applyFont="1" applyFill="1" applyBorder="1"/>
    <xf numFmtId="3" fontId="5" fillId="0" borderId="0" xfId="1" applyNumberFormat="1" applyFont="1" applyFill="1" applyBorder="1" applyAlignment="1">
      <alignment horizontal="right"/>
    </xf>
    <xf numFmtId="3" fontId="22" fillId="0" borderId="0" xfId="1" applyNumberFormat="1" applyFont="1" applyFill="1" applyBorder="1" applyAlignment="1">
      <alignment horizontal="right"/>
    </xf>
    <xf numFmtId="0" fontId="5" fillId="0" borderId="47" xfId="0" applyFont="1" applyFill="1" applyBorder="1"/>
    <xf numFmtId="3" fontId="8" fillId="0" borderId="25" xfId="1" applyNumberFormat="1" applyFont="1" applyFill="1" applyBorder="1" applyAlignment="1">
      <alignment horizontal="right"/>
    </xf>
    <xf numFmtId="3" fontId="8" fillId="0" borderId="49" xfId="1" applyNumberFormat="1" applyFont="1" applyFill="1" applyBorder="1" applyAlignment="1">
      <alignment horizontal="right"/>
    </xf>
    <xf numFmtId="3" fontId="8" fillId="0" borderId="25" xfId="1" applyNumberFormat="1" applyFont="1" applyFill="1" applyBorder="1"/>
    <xf numFmtId="3" fontId="5" fillId="0" borderId="77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5" fillId="0" borderId="67" xfId="1" applyNumberFormat="1" applyFont="1" applyFill="1" applyBorder="1" applyAlignment="1">
      <alignment horizontal="right"/>
    </xf>
    <xf numFmtId="3" fontId="11" fillId="0" borderId="19" xfId="2" applyNumberFormat="1" applyFont="1" applyFill="1" applyBorder="1"/>
    <xf numFmtId="3" fontId="35" fillId="0" borderId="49" xfId="1" applyNumberFormat="1" applyFont="1" applyFill="1" applyBorder="1" applyAlignment="1">
      <alignment horizontal="right"/>
    </xf>
    <xf numFmtId="3" fontId="35" fillId="0" borderId="15" xfId="1" applyNumberFormat="1" applyFont="1" applyFill="1" applyBorder="1" applyAlignment="1">
      <alignment horizontal="right"/>
    </xf>
    <xf numFmtId="0" fontId="4" fillId="0" borderId="0" xfId="0" applyFont="1"/>
    <xf numFmtId="3" fontId="7" fillId="0" borderId="14" xfId="1" applyNumberFormat="1" applyFont="1" applyFill="1" applyBorder="1" applyAlignment="1" applyProtection="1"/>
    <xf numFmtId="3" fontId="13" fillId="0" borderId="24" xfId="1" applyNumberFormat="1" applyFont="1" applyFill="1" applyBorder="1"/>
    <xf numFmtId="3" fontId="5" fillId="0" borderId="51" xfId="1" applyNumberFormat="1" applyFont="1" applyFill="1" applyBorder="1"/>
    <xf numFmtId="0" fontId="5" fillId="0" borderId="10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3" fontId="5" fillId="0" borderId="13" xfId="0" applyNumberFormat="1" applyFont="1" applyFill="1" applyBorder="1"/>
    <xf numFmtId="3" fontId="5" fillId="0" borderId="20" xfId="0" applyNumberFormat="1" applyFont="1" applyFill="1" applyBorder="1"/>
    <xf numFmtId="3" fontId="5" fillId="0" borderId="12" xfId="0" applyNumberFormat="1" applyFont="1" applyFill="1" applyBorder="1"/>
    <xf numFmtId="3" fontId="5" fillId="0" borderId="14" xfId="0" applyNumberFormat="1" applyFont="1" applyFill="1" applyBorder="1"/>
    <xf numFmtId="3" fontId="5" fillId="0" borderId="77" xfId="1" applyNumberFormat="1" applyFont="1" applyFill="1" applyBorder="1"/>
    <xf numFmtId="3" fontId="5" fillId="0" borderId="7" xfId="1" applyNumberFormat="1" applyFont="1" applyFill="1" applyBorder="1"/>
    <xf numFmtId="3" fontId="5" fillId="0" borderId="67" xfId="1" applyNumberFormat="1" applyFont="1" applyFill="1" applyBorder="1"/>
    <xf numFmtId="0" fontId="27" fillId="0" borderId="0" xfId="0" applyFont="1" applyBorder="1"/>
    <xf numFmtId="0" fontId="12" fillId="0" borderId="0" xfId="0" applyFont="1" applyBorder="1"/>
    <xf numFmtId="0" fontId="5" fillId="0" borderId="0" xfId="0" applyFont="1" applyBorder="1" applyAlignment="1">
      <alignment horizontal="right"/>
    </xf>
    <xf numFmtId="0" fontId="11" fillId="0" borderId="29" xfId="0" applyFont="1" applyBorder="1" applyAlignment="1">
      <alignment horizontal="center"/>
    </xf>
    <xf numFmtId="0" fontId="12" fillId="0" borderId="44" xfId="0" applyFont="1" applyBorder="1"/>
    <xf numFmtId="4" fontId="12" fillId="0" borderId="44" xfId="0" applyNumberFormat="1" applyFont="1" applyFill="1" applyBorder="1"/>
    <xf numFmtId="0" fontId="12" fillId="0" borderId="52" xfId="0" applyFont="1" applyBorder="1"/>
    <xf numFmtId="4" fontId="12" fillId="0" borderId="52" xfId="0" applyNumberFormat="1" applyFont="1" applyBorder="1"/>
    <xf numFmtId="166" fontId="12" fillId="0" borderId="52" xfId="0" applyNumberFormat="1" applyFont="1" applyBorder="1"/>
    <xf numFmtId="4" fontId="12" fillId="0" borderId="44" xfId="0" applyNumberFormat="1" applyFont="1" applyBorder="1"/>
    <xf numFmtId="166" fontId="12" fillId="0" borderId="44" xfId="0" applyNumberFormat="1" applyFont="1" applyBorder="1"/>
    <xf numFmtId="0" fontId="26" fillId="0" borderId="29" xfId="0" applyFont="1" applyBorder="1" applyAlignment="1">
      <alignment horizontal="left"/>
    </xf>
    <xf numFmtId="166" fontId="26" fillId="0" borderId="29" xfId="0" applyNumberFormat="1" applyFont="1" applyBorder="1"/>
    <xf numFmtId="0" fontId="27" fillId="0" borderId="0" xfId="0" applyFont="1"/>
    <xf numFmtId="0" fontId="11" fillId="0" borderId="0" xfId="0" applyFont="1" applyBorder="1" applyAlignment="1">
      <alignment horizontal="center"/>
    </xf>
    <xf numFmtId="166" fontId="11" fillId="0" borderId="0" xfId="0" applyNumberFormat="1" applyFont="1" applyBorder="1"/>
    <xf numFmtId="43" fontId="12" fillId="0" borderId="0" xfId="0" applyNumberFormat="1" applyFont="1"/>
    <xf numFmtId="166" fontId="12" fillId="0" borderId="52" xfId="0" applyNumberFormat="1" applyFont="1" applyFill="1" applyBorder="1"/>
    <xf numFmtId="0" fontId="37" fillId="0" borderId="0" xfId="2" applyFont="1" applyFill="1" applyAlignment="1">
      <alignment horizontal="left"/>
    </xf>
    <xf numFmtId="3" fontId="33" fillId="0" borderId="78" xfId="2" applyNumberFormat="1" applyFont="1" applyFill="1" applyBorder="1"/>
    <xf numFmtId="0" fontId="19" fillId="0" borderId="0" xfId="0" applyFont="1" applyFill="1" applyBorder="1" applyAlignment="1">
      <alignment horizontal="left"/>
    </xf>
    <xf numFmtId="0" fontId="20" fillId="0" borderId="0" xfId="0" applyFont="1" applyFill="1" applyAlignment="1">
      <alignment horizontal="left"/>
    </xf>
    <xf numFmtId="0" fontId="37" fillId="0" borderId="0" xfId="0" applyFont="1" applyFill="1" applyBorder="1" applyAlignment="1">
      <alignment horizontal="left"/>
    </xf>
    <xf numFmtId="165" fontId="19" fillId="0" borderId="0" xfId="1" applyNumberFormat="1" applyFont="1" applyFill="1" applyAlignment="1"/>
    <xf numFmtId="0" fontId="20" fillId="0" borderId="0" xfId="0" applyFont="1" applyFill="1" applyAlignment="1"/>
    <xf numFmtId="0" fontId="37" fillId="0" borderId="0" xfId="0" applyFont="1" applyFill="1" applyAlignment="1">
      <alignment horizontal="left"/>
    </xf>
    <xf numFmtId="165" fontId="13" fillId="0" borderId="0" xfId="1" applyNumberFormat="1" applyFont="1" applyFill="1" applyAlignment="1">
      <alignment horizontal="left"/>
    </xf>
    <xf numFmtId="0" fontId="13" fillId="0" borderId="0" xfId="0" applyFont="1" applyFill="1" applyAlignment="1"/>
    <xf numFmtId="0" fontId="26" fillId="0" borderId="0" xfId="0" applyFont="1" applyFill="1" applyAlignment="1"/>
    <xf numFmtId="0" fontId="4" fillId="0" borderId="0" xfId="0" applyFont="1" applyFill="1" applyAlignment="1"/>
    <xf numFmtId="0" fontId="37" fillId="0" borderId="0" xfId="0" applyFont="1" applyAlignment="1">
      <alignment horizontal="left"/>
    </xf>
    <xf numFmtId="0" fontId="26" fillId="0" borderId="0" xfId="2" applyFont="1" applyFill="1" applyAlignment="1"/>
    <xf numFmtId="0" fontId="29" fillId="0" borderId="12" xfId="2" applyFont="1" applyFill="1" applyBorder="1" applyAlignment="1">
      <alignment horizontal="center"/>
    </xf>
    <xf numFmtId="0" fontId="29" fillId="0" borderId="14" xfId="2" applyFont="1" applyFill="1" applyBorder="1" applyAlignment="1">
      <alignment horizontal="center"/>
    </xf>
    <xf numFmtId="3" fontId="12" fillId="0" borderId="76" xfId="2" applyNumberFormat="1" applyFont="1" applyFill="1" applyBorder="1" applyAlignment="1">
      <alignment horizontal="center"/>
    </xf>
    <xf numFmtId="3" fontId="12" fillId="0" borderId="42" xfId="2" applyNumberFormat="1" applyFont="1" applyFill="1" applyBorder="1" applyAlignment="1">
      <alignment horizontal="center"/>
    </xf>
    <xf numFmtId="3" fontId="12" fillId="0" borderId="74" xfId="2" applyNumberFormat="1" applyFont="1" applyFill="1" applyBorder="1" applyAlignment="1">
      <alignment horizontal="center"/>
    </xf>
    <xf numFmtId="3" fontId="12" fillId="0" borderId="36" xfId="2" applyNumberFormat="1" applyFont="1" applyFill="1" applyBorder="1" applyAlignment="1">
      <alignment horizontal="center"/>
    </xf>
    <xf numFmtId="0" fontId="37" fillId="0" borderId="0" xfId="2" applyFont="1" applyFill="1" applyAlignment="1">
      <alignment horizontal="left"/>
    </xf>
    <xf numFmtId="3" fontId="32" fillId="0" borderId="42" xfId="2" applyNumberFormat="1" applyFont="1" applyFill="1" applyBorder="1" applyAlignment="1">
      <alignment horizontal="center"/>
    </xf>
    <xf numFmtId="0" fontId="32" fillId="0" borderId="14" xfId="2" applyFont="1" applyFill="1" applyBorder="1" applyAlignment="1">
      <alignment horizontal="center"/>
    </xf>
    <xf numFmtId="3" fontId="32" fillId="0" borderId="36" xfId="2" applyNumberFormat="1" applyFont="1" applyFill="1" applyBorder="1" applyAlignment="1">
      <alignment horizontal="center"/>
    </xf>
    <xf numFmtId="3" fontId="12" fillId="0" borderId="29" xfId="0" applyNumberFormat="1" applyFont="1" applyFill="1" applyBorder="1"/>
  </cellXfs>
  <cellStyles count="3">
    <cellStyle name="Čárka" xfId="1" builtinId="3"/>
    <cellStyle name="Normální" xfId="0" builtinId="0"/>
    <cellStyle name="normální_List1" xfId="2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Layout" zoomScaleNormal="100" workbookViewId="0">
      <selection activeCell="E5" sqref="E5"/>
    </sheetView>
  </sheetViews>
  <sheetFormatPr defaultRowHeight="12.75" x14ac:dyDescent="0.2"/>
  <cols>
    <col min="1" max="1" width="19.85546875" customWidth="1"/>
    <col min="2" max="2" width="16.85546875" customWidth="1"/>
    <col min="3" max="3" width="16.28515625" customWidth="1"/>
    <col min="4" max="4" width="16.7109375" customWidth="1"/>
    <col min="5" max="5" width="13.140625" bestFit="1" customWidth="1"/>
    <col min="6" max="6" width="26.42578125" style="435" hidden="1" customWidth="1"/>
    <col min="8" max="8" width="9.140625" customWidth="1"/>
  </cols>
  <sheetData>
    <row r="1" spans="1:8" x14ac:dyDescent="0.2">
      <c r="A1" s="1"/>
      <c r="B1" s="1"/>
      <c r="C1" s="1"/>
      <c r="D1" s="1"/>
      <c r="E1" s="1"/>
      <c r="F1" s="56"/>
      <c r="G1" s="30"/>
      <c r="H1" s="1"/>
    </row>
    <row r="2" spans="1:8" x14ac:dyDescent="0.2">
      <c r="A2" s="13"/>
      <c r="B2" s="1"/>
      <c r="C2" s="1"/>
      <c r="D2" s="1"/>
      <c r="E2" s="23"/>
      <c r="F2" s="434"/>
      <c r="G2" s="30"/>
      <c r="H2" s="1"/>
    </row>
    <row r="3" spans="1:8" ht="15.75" x14ac:dyDescent="0.25">
      <c r="A3" s="486" t="s">
        <v>2</v>
      </c>
      <c r="B3" s="486"/>
      <c r="C3" s="486"/>
      <c r="D3" s="1"/>
      <c r="E3" s="1"/>
      <c r="F3" s="434"/>
      <c r="G3" s="30"/>
      <c r="H3" s="1"/>
    </row>
    <row r="4" spans="1:8" x14ac:dyDescent="0.2">
      <c r="A4" s="13"/>
      <c r="B4" s="1"/>
      <c r="C4" s="1"/>
      <c r="D4" s="1"/>
      <c r="E4" s="1"/>
      <c r="F4" s="434"/>
      <c r="G4" s="30"/>
      <c r="H4" s="1"/>
    </row>
    <row r="5" spans="1:8" ht="18.75" x14ac:dyDescent="0.3">
      <c r="A5" s="484" t="s">
        <v>153</v>
      </c>
      <c r="B5" s="485"/>
      <c r="C5" s="485"/>
      <c r="D5" s="33"/>
      <c r="E5" s="1"/>
      <c r="F5" s="434"/>
      <c r="G5" s="1"/>
      <c r="H5" s="1"/>
    </row>
    <row r="6" spans="1:8" ht="18.75" x14ac:dyDescent="0.3">
      <c r="A6" s="31"/>
      <c r="B6" s="32"/>
      <c r="C6" s="32"/>
      <c r="D6" s="33"/>
      <c r="E6" s="1"/>
      <c r="F6" s="434"/>
      <c r="G6" s="1"/>
      <c r="H6" s="1"/>
    </row>
    <row r="7" spans="1:8" ht="13.5" thickBot="1" x14ac:dyDescent="0.25">
      <c r="A7" s="20"/>
      <c r="B7" s="34"/>
      <c r="C7" s="35"/>
      <c r="D7" s="35" t="s">
        <v>3</v>
      </c>
      <c r="E7" s="1"/>
      <c r="F7" s="434"/>
      <c r="G7" s="1"/>
      <c r="H7" s="1"/>
    </row>
    <row r="8" spans="1:8" ht="14.25" thickBot="1" x14ac:dyDescent="0.3">
      <c r="A8" s="36" t="s">
        <v>4</v>
      </c>
      <c r="B8" s="37" t="s">
        <v>5</v>
      </c>
      <c r="C8" s="37" t="s">
        <v>6</v>
      </c>
      <c r="D8" s="38" t="s">
        <v>7</v>
      </c>
      <c r="E8" s="1"/>
      <c r="F8" s="434"/>
      <c r="G8" s="1"/>
      <c r="H8" s="1"/>
    </row>
    <row r="9" spans="1:8" ht="14.25" thickBot="1" x14ac:dyDescent="0.3">
      <c r="A9" s="25" t="s">
        <v>8</v>
      </c>
      <c r="B9" s="39"/>
      <c r="C9" s="40"/>
      <c r="D9" s="41"/>
      <c r="E9" s="1"/>
      <c r="F9" s="434"/>
      <c r="G9" s="1"/>
      <c r="H9" s="1"/>
    </row>
    <row r="10" spans="1:8" x14ac:dyDescent="0.2">
      <c r="A10" s="42" t="s">
        <v>152</v>
      </c>
      <c r="B10" s="43">
        <v>30792569.699999999</v>
      </c>
      <c r="C10" s="43">
        <v>30447282.609999999</v>
      </c>
      <c r="D10" s="44">
        <f t="shared" ref="D10:D21" si="0">SUM(B10-C10)</f>
        <v>345287.08999999985</v>
      </c>
      <c r="E10" s="1"/>
      <c r="F10" s="423">
        <f t="shared" ref="F10:F22" si="1">SUM(B10-C10)</f>
        <v>345287.08999999985</v>
      </c>
      <c r="G10" s="1"/>
      <c r="H10" s="1"/>
    </row>
    <row r="11" spans="1:8" x14ac:dyDescent="0.2">
      <c r="A11" s="45" t="s">
        <v>10</v>
      </c>
      <c r="B11" s="46">
        <v>28862141.309999999</v>
      </c>
      <c r="C11" s="46">
        <v>28875213.559999999</v>
      </c>
      <c r="D11" s="44">
        <f t="shared" si="0"/>
        <v>-13072.25</v>
      </c>
      <c r="E11" s="1"/>
      <c r="F11" s="423">
        <f t="shared" si="1"/>
        <v>-13072.25</v>
      </c>
      <c r="G11" s="1"/>
      <c r="H11" s="1"/>
    </row>
    <row r="12" spans="1:8" x14ac:dyDescent="0.2">
      <c r="A12" s="45" t="s">
        <v>11</v>
      </c>
      <c r="B12" s="46">
        <v>28016314.149999999</v>
      </c>
      <c r="C12" s="46">
        <v>28844555.859999999</v>
      </c>
      <c r="D12" s="44">
        <f t="shared" si="0"/>
        <v>-828241.71000000089</v>
      </c>
      <c r="E12" s="1"/>
      <c r="F12" s="423">
        <f t="shared" si="1"/>
        <v>-828241.71000000089</v>
      </c>
      <c r="G12" s="1"/>
      <c r="H12" s="1"/>
    </row>
    <row r="13" spans="1:8" x14ac:dyDescent="0.2">
      <c r="A13" s="45" t="s">
        <v>12</v>
      </c>
      <c r="B13" s="46">
        <v>28483763.370000001</v>
      </c>
      <c r="C13" s="46">
        <v>28684867.73</v>
      </c>
      <c r="D13" s="44">
        <f t="shared" si="0"/>
        <v>-201104.3599999994</v>
      </c>
      <c r="E13" s="1"/>
      <c r="F13" s="423">
        <f t="shared" si="1"/>
        <v>-201104.3599999994</v>
      </c>
      <c r="G13" s="1"/>
      <c r="H13" s="1"/>
    </row>
    <row r="14" spans="1:8" x14ac:dyDescent="0.2">
      <c r="A14" s="45" t="s">
        <v>13</v>
      </c>
      <c r="B14" s="46">
        <v>23617315.079999998</v>
      </c>
      <c r="C14" s="46">
        <v>23327601.300000001</v>
      </c>
      <c r="D14" s="44">
        <f t="shared" si="0"/>
        <v>289713.77999999747</v>
      </c>
      <c r="E14" s="1"/>
      <c r="F14" s="423">
        <f t="shared" si="1"/>
        <v>289713.77999999747</v>
      </c>
      <c r="G14" s="1"/>
      <c r="H14" s="1"/>
    </row>
    <row r="15" spans="1:8" x14ac:dyDescent="0.2">
      <c r="A15" s="45" t="s">
        <v>14</v>
      </c>
      <c r="B15" s="46">
        <v>27322085</v>
      </c>
      <c r="C15" s="46">
        <v>26765757.969999999</v>
      </c>
      <c r="D15" s="44">
        <f t="shared" si="0"/>
        <v>556327.03000000119</v>
      </c>
      <c r="E15" s="1"/>
      <c r="F15" s="423">
        <f t="shared" si="1"/>
        <v>556327.03000000119</v>
      </c>
      <c r="G15" s="1"/>
      <c r="H15" s="1"/>
    </row>
    <row r="16" spans="1:8" x14ac:dyDescent="0.2">
      <c r="A16" s="45" t="s">
        <v>15</v>
      </c>
      <c r="B16" s="46">
        <v>25760251.219999999</v>
      </c>
      <c r="C16" s="46">
        <v>25592662.550000001</v>
      </c>
      <c r="D16" s="44">
        <f t="shared" si="0"/>
        <v>167588.66999999806</v>
      </c>
      <c r="E16" s="1"/>
      <c r="F16" s="423">
        <f t="shared" si="1"/>
        <v>167588.66999999806</v>
      </c>
      <c r="G16" s="1"/>
      <c r="H16" s="1"/>
    </row>
    <row r="17" spans="1:8" x14ac:dyDescent="0.2">
      <c r="A17" s="45" t="s">
        <v>16</v>
      </c>
      <c r="B17" s="46">
        <v>27277955.550000001</v>
      </c>
      <c r="C17" s="46">
        <v>26610332.059999999</v>
      </c>
      <c r="D17" s="44">
        <f t="shared" si="0"/>
        <v>667623.49000000209</v>
      </c>
      <c r="E17" s="1"/>
      <c r="F17" s="423">
        <f t="shared" si="1"/>
        <v>667623.49000000209</v>
      </c>
      <c r="G17" s="1"/>
      <c r="H17" s="1"/>
    </row>
    <row r="18" spans="1:8" x14ac:dyDescent="0.2">
      <c r="A18" s="45" t="s">
        <v>17</v>
      </c>
      <c r="B18" s="46">
        <v>30164496.920000002</v>
      </c>
      <c r="C18" s="46">
        <v>30257388.879999999</v>
      </c>
      <c r="D18" s="44">
        <f t="shared" si="0"/>
        <v>-92891.959999997169</v>
      </c>
      <c r="E18" s="1"/>
      <c r="F18" s="423">
        <f t="shared" si="1"/>
        <v>-92891.959999997169</v>
      </c>
      <c r="G18" s="1"/>
      <c r="H18" s="1"/>
    </row>
    <row r="19" spans="1:8" x14ac:dyDescent="0.2">
      <c r="A19" s="45" t="s">
        <v>18</v>
      </c>
      <c r="B19" s="46">
        <v>27754383.260000002</v>
      </c>
      <c r="C19" s="46">
        <v>28401485.140000001</v>
      </c>
      <c r="D19" s="44">
        <f t="shared" si="0"/>
        <v>-647101.87999999896</v>
      </c>
      <c r="E19" s="1"/>
      <c r="F19" s="423">
        <f t="shared" si="1"/>
        <v>-647101.87999999896</v>
      </c>
      <c r="G19" s="1"/>
      <c r="H19" s="1"/>
    </row>
    <row r="20" spans="1:8" x14ac:dyDescent="0.2">
      <c r="A20" s="45" t="s">
        <v>19</v>
      </c>
      <c r="B20" s="46">
        <v>23343633.02</v>
      </c>
      <c r="C20" s="46">
        <v>23346140.859999999</v>
      </c>
      <c r="D20" s="44">
        <f t="shared" si="0"/>
        <v>-2507.839999999851</v>
      </c>
      <c r="E20" s="1"/>
      <c r="F20" s="423">
        <f t="shared" si="1"/>
        <v>-2507.839999999851</v>
      </c>
    </row>
    <row r="21" spans="1:8" x14ac:dyDescent="0.2">
      <c r="A21" s="45" t="s">
        <v>20</v>
      </c>
      <c r="B21" s="47">
        <v>26279974.329999998</v>
      </c>
      <c r="C21" s="47">
        <v>25508671.640000001</v>
      </c>
      <c r="D21" s="44">
        <f t="shared" si="0"/>
        <v>771302.68999999762</v>
      </c>
      <c r="E21" s="1"/>
      <c r="F21" s="423">
        <f t="shared" si="1"/>
        <v>771302.68999999762</v>
      </c>
    </row>
    <row r="22" spans="1:8" ht="13.5" thickBot="1" x14ac:dyDescent="0.25">
      <c r="A22" s="45" t="s">
        <v>21</v>
      </c>
      <c r="B22" s="48">
        <v>30785271.73</v>
      </c>
      <c r="C22" s="48">
        <v>30524567.129999999</v>
      </c>
      <c r="D22" s="44">
        <f>SUM(B22-C22)</f>
        <v>260704.60000000149</v>
      </c>
      <c r="E22" s="1"/>
      <c r="F22" s="423">
        <f t="shared" si="1"/>
        <v>260704.60000000149</v>
      </c>
    </row>
    <row r="23" spans="1:8" ht="15.75" thickBot="1" x14ac:dyDescent="0.3">
      <c r="A23" s="49" t="s">
        <v>22</v>
      </c>
      <c r="B23" s="50">
        <f>SUM(B10:B22)</f>
        <v>358460154.63999999</v>
      </c>
      <c r="C23" s="50">
        <f>SUM(C10:C22)</f>
        <v>357186527.29000002</v>
      </c>
      <c r="D23" s="51">
        <f>SUM(D10:D22)</f>
        <v>1273627.3500000015</v>
      </c>
      <c r="E23" s="1"/>
      <c r="F23" s="423">
        <f>SUM(F10:F22)</f>
        <v>1273627.3500000015</v>
      </c>
    </row>
    <row r="24" spans="1:8" ht="14.25" thickBot="1" x14ac:dyDescent="0.3">
      <c r="A24" s="52" t="s">
        <v>23</v>
      </c>
      <c r="B24" s="53"/>
      <c r="C24" s="54"/>
      <c r="D24" s="55"/>
      <c r="E24" s="1"/>
      <c r="F24" s="423"/>
    </row>
    <row r="25" spans="1:8" x14ac:dyDescent="0.2">
      <c r="A25" s="42" t="s">
        <v>24</v>
      </c>
      <c r="B25" s="43">
        <v>4558395.79</v>
      </c>
      <c r="C25" s="43">
        <v>4282257.88</v>
      </c>
      <c r="D25" s="44">
        <f>SUM(B25-C25)</f>
        <v>276137.91000000015</v>
      </c>
      <c r="E25" s="1"/>
      <c r="F25" s="423">
        <f t="shared" ref="F25:F44" si="2">SUM(B25-C25)</f>
        <v>276137.91000000015</v>
      </c>
    </row>
    <row r="26" spans="1:8" x14ac:dyDescent="0.2">
      <c r="A26" s="45" t="s">
        <v>25</v>
      </c>
      <c r="B26" s="56">
        <v>13824329.16</v>
      </c>
      <c r="C26" s="46">
        <v>13515626.57</v>
      </c>
      <c r="D26" s="44">
        <f>SUM(B26-C26)</f>
        <v>308702.58999999985</v>
      </c>
      <c r="E26" s="1"/>
      <c r="F26" s="423">
        <f t="shared" si="2"/>
        <v>308702.58999999985</v>
      </c>
    </row>
    <row r="27" spans="1:8" x14ac:dyDescent="0.2">
      <c r="A27" s="45" t="s">
        <v>26</v>
      </c>
      <c r="B27" s="46">
        <v>6776003.0800000001</v>
      </c>
      <c r="C27" s="46">
        <v>6667655.3300000001</v>
      </c>
      <c r="D27" s="44">
        <f t="shared" ref="D27:D32" si="3">SUM(B27-C27)</f>
        <v>108347.75</v>
      </c>
      <c r="E27" s="1"/>
      <c r="F27" s="423">
        <f t="shared" si="2"/>
        <v>108347.75</v>
      </c>
    </row>
    <row r="28" spans="1:8" x14ac:dyDescent="0.2">
      <c r="A28" s="45" t="s">
        <v>27</v>
      </c>
      <c r="B28" s="47">
        <v>13100429.220000001</v>
      </c>
      <c r="C28" s="47">
        <v>12400753.43</v>
      </c>
      <c r="D28" s="44">
        <f t="shared" si="3"/>
        <v>699675.79000000097</v>
      </c>
      <c r="E28" s="1"/>
      <c r="F28" s="423">
        <f t="shared" si="2"/>
        <v>699675.79000000097</v>
      </c>
    </row>
    <row r="29" spans="1:8" x14ac:dyDescent="0.2">
      <c r="A29" s="45" t="s">
        <v>28</v>
      </c>
      <c r="B29" s="47">
        <v>15431105.01</v>
      </c>
      <c r="C29" s="47">
        <v>14407222.43</v>
      </c>
      <c r="D29" s="44">
        <f t="shared" si="3"/>
        <v>1023882.5800000001</v>
      </c>
      <c r="E29" s="1"/>
      <c r="F29" s="423">
        <f t="shared" si="2"/>
        <v>1023882.5800000001</v>
      </c>
    </row>
    <row r="30" spans="1:8" x14ac:dyDescent="0.2">
      <c r="A30" s="45" t="s">
        <v>29</v>
      </c>
      <c r="B30" s="47">
        <v>6678203.3499999996</v>
      </c>
      <c r="C30" s="47">
        <v>6479303.7699999996</v>
      </c>
      <c r="D30" s="44">
        <f t="shared" si="3"/>
        <v>198899.58000000007</v>
      </c>
      <c r="E30" s="1"/>
      <c r="F30" s="423">
        <f t="shared" si="2"/>
        <v>198899.58000000007</v>
      </c>
    </row>
    <row r="31" spans="1:8" x14ac:dyDescent="0.2">
      <c r="A31" s="45" t="s">
        <v>34</v>
      </c>
      <c r="B31" s="47">
        <v>7497334.6799999997</v>
      </c>
      <c r="C31" s="47">
        <v>7464235.79</v>
      </c>
      <c r="D31" s="44">
        <f t="shared" si="3"/>
        <v>33098.889999999665</v>
      </c>
      <c r="E31" s="1"/>
      <c r="F31" s="423">
        <f t="shared" si="2"/>
        <v>33098.889999999665</v>
      </c>
    </row>
    <row r="32" spans="1:8" x14ac:dyDescent="0.2">
      <c r="A32" s="45" t="s">
        <v>30</v>
      </c>
      <c r="B32" s="47">
        <v>9750878.3100000005</v>
      </c>
      <c r="C32" s="47">
        <v>10028158.42</v>
      </c>
      <c r="D32" s="44">
        <f t="shared" si="3"/>
        <v>-277280.1099999994</v>
      </c>
      <c r="E32" s="1"/>
      <c r="F32" s="423">
        <f t="shared" si="2"/>
        <v>-277280.1099999994</v>
      </c>
    </row>
    <row r="33" spans="1:6" x14ac:dyDescent="0.2">
      <c r="A33" s="45" t="s">
        <v>31</v>
      </c>
      <c r="B33" s="47">
        <v>9389440.9600000009</v>
      </c>
      <c r="C33" s="47">
        <v>9193466.4900000002</v>
      </c>
      <c r="D33" s="44">
        <f t="shared" ref="D33:D38" si="4">SUM(B33-C33)</f>
        <v>195974.47000000067</v>
      </c>
      <c r="E33" s="1"/>
      <c r="F33" s="423">
        <f t="shared" si="2"/>
        <v>195974.47000000067</v>
      </c>
    </row>
    <row r="34" spans="1:6" x14ac:dyDescent="0.2">
      <c r="A34" s="45" t="s">
        <v>32</v>
      </c>
      <c r="B34" s="47">
        <v>12759043.35</v>
      </c>
      <c r="C34" s="47">
        <v>12427129.140000001</v>
      </c>
      <c r="D34" s="44">
        <f t="shared" si="4"/>
        <v>331914.20999999903</v>
      </c>
      <c r="E34" s="1"/>
      <c r="F34" s="423">
        <f t="shared" si="2"/>
        <v>331914.20999999903</v>
      </c>
    </row>
    <row r="35" spans="1:6" x14ac:dyDescent="0.2">
      <c r="A35" s="45" t="s">
        <v>33</v>
      </c>
      <c r="B35" s="47">
        <v>13712683.76</v>
      </c>
      <c r="C35" s="47">
        <v>13152047.32</v>
      </c>
      <c r="D35" s="44">
        <f t="shared" si="4"/>
        <v>560636.43999999948</v>
      </c>
      <c r="E35" s="1"/>
      <c r="F35" s="423">
        <f t="shared" si="2"/>
        <v>560636.43999999948</v>
      </c>
    </row>
    <row r="36" spans="1:6" x14ac:dyDescent="0.2">
      <c r="A36" s="45" t="s">
        <v>35</v>
      </c>
      <c r="B36" s="47">
        <v>11787742.23</v>
      </c>
      <c r="C36" s="47">
        <v>11496979.35</v>
      </c>
      <c r="D36" s="44">
        <f t="shared" si="4"/>
        <v>290762.88000000082</v>
      </c>
      <c r="E36" s="1"/>
      <c r="F36" s="423">
        <f t="shared" si="2"/>
        <v>290762.88000000082</v>
      </c>
    </row>
    <row r="37" spans="1:6" x14ac:dyDescent="0.2">
      <c r="A37" s="45" t="s">
        <v>36</v>
      </c>
      <c r="B37" s="47">
        <v>6694031.9800000004</v>
      </c>
      <c r="C37" s="47">
        <v>6467426.9699999997</v>
      </c>
      <c r="D37" s="44">
        <f t="shared" si="4"/>
        <v>226605.01000000071</v>
      </c>
      <c r="E37" s="1"/>
      <c r="F37" s="423">
        <f t="shared" si="2"/>
        <v>226605.01000000071</v>
      </c>
    </row>
    <row r="38" spans="1:6" x14ac:dyDescent="0.2">
      <c r="A38" s="45" t="s">
        <v>37</v>
      </c>
      <c r="B38" s="47">
        <v>13752211.060000001</v>
      </c>
      <c r="C38" s="47">
        <v>13318109.529999999</v>
      </c>
      <c r="D38" s="44">
        <f t="shared" si="4"/>
        <v>434101.53000000119</v>
      </c>
      <c r="E38" s="1"/>
      <c r="F38" s="423">
        <f t="shared" si="2"/>
        <v>434101.53000000119</v>
      </c>
    </row>
    <row r="39" spans="1:6" x14ac:dyDescent="0.2">
      <c r="A39" s="45" t="s">
        <v>38</v>
      </c>
      <c r="B39" s="47">
        <v>6044581.6799999997</v>
      </c>
      <c r="C39" s="47">
        <v>5862917.3099999996</v>
      </c>
      <c r="D39" s="44">
        <f t="shared" ref="D39:D44" si="5">SUM(B39-C39)</f>
        <v>181664.37000000011</v>
      </c>
      <c r="E39" s="1"/>
      <c r="F39" s="423">
        <f t="shared" si="2"/>
        <v>181664.37000000011</v>
      </c>
    </row>
    <row r="40" spans="1:6" x14ac:dyDescent="0.2">
      <c r="A40" s="45" t="s">
        <v>39</v>
      </c>
      <c r="B40" s="47">
        <v>5953843.7300000004</v>
      </c>
      <c r="C40" s="47">
        <v>5825736.3300000001</v>
      </c>
      <c r="D40" s="44">
        <f t="shared" si="5"/>
        <v>128107.40000000037</v>
      </c>
      <c r="E40" s="1"/>
      <c r="F40" s="423">
        <f t="shared" si="2"/>
        <v>128107.40000000037</v>
      </c>
    </row>
    <row r="41" spans="1:6" x14ac:dyDescent="0.2">
      <c r="A41" s="45" t="s">
        <v>40</v>
      </c>
      <c r="B41" s="47">
        <v>4387622.55</v>
      </c>
      <c r="C41" s="47">
        <v>3654259.4</v>
      </c>
      <c r="D41" s="44">
        <f t="shared" si="5"/>
        <v>733363.14999999991</v>
      </c>
      <c r="E41" s="1"/>
      <c r="F41" s="423">
        <f t="shared" si="2"/>
        <v>733363.14999999991</v>
      </c>
    </row>
    <row r="42" spans="1:6" x14ac:dyDescent="0.2">
      <c r="A42" s="45" t="s">
        <v>41</v>
      </c>
      <c r="B42" s="47">
        <v>5736603.9500000002</v>
      </c>
      <c r="C42" s="47">
        <v>5546545.5</v>
      </c>
      <c r="D42" s="44">
        <f t="shared" si="5"/>
        <v>190058.45000000019</v>
      </c>
      <c r="E42" s="1"/>
      <c r="F42" s="423">
        <f t="shared" si="2"/>
        <v>190058.45000000019</v>
      </c>
    </row>
    <row r="43" spans="1:6" x14ac:dyDescent="0.2">
      <c r="A43" s="45" t="s">
        <v>42</v>
      </c>
      <c r="B43" s="47">
        <v>6924148.7400000002</v>
      </c>
      <c r="C43" s="47">
        <v>6823758.25</v>
      </c>
      <c r="D43" s="44">
        <f t="shared" si="5"/>
        <v>100390.49000000022</v>
      </c>
      <c r="E43" s="1"/>
      <c r="F43" s="423">
        <f t="shared" si="2"/>
        <v>100390.49000000022</v>
      </c>
    </row>
    <row r="44" spans="1:6" ht="13.5" thickBot="1" x14ac:dyDescent="0.25">
      <c r="A44" s="45" t="s">
        <v>43</v>
      </c>
      <c r="B44" s="48">
        <v>6580453.8399999999</v>
      </c>
      <c r="C44" s="48">
        <v>6432856.0700000003</v>
      </c>
      <c r="D44" s="44">
        <f t="shared" si="5"/>
        <v>147597.76999999955</v>
      </c>
      <c r="E44" s="1"/>
      <c r="F44" s="423">
        <f t="shared" si="2"/>
        <v>147597.76999999955</v>
      </c>
    </row>
    <row r="45" spans="1:6" ht="15.75" thickBot="1" x14ac:dyDescent="0.3">
      <c r="A45" s="57" t="s">
        <v>44</v>
      </c>
      <c r="B45" s="58">
        <f>SUM(B25:B44)</f>
        <v>181339086.43000001</v>
      </c>
      <c r="C45" s="58">
        <f>SUM(C25:C44)</f>
        <v>175446445.28</v>
      </c>
      <c r="D45" s="59">
        <f>SUM(D25:D44)</f>
        <v>5892641.1500000032</v>
      </c>
      <c r="E45" s="1"/>
      <c r="F45" s="423">
        <f>SUM(F25:F44)</f>
        <v>5892641.1500000032</v>
      </c>
    </row>
    <row r="46" spans="1:6" ht="16.5" thickTop="1" thickBot="1" x14ac:dyDescent="0.3">
      <c r="A46" s="60" t="s">
        <v>45</v>
      </c>
      <c r="B46" s="61">
        <v>75738371.730000004</v>
      </c>
      <c r="C46" s="61">
        <v>71563819.269999996</v>
      </c>
      <c r="D46" s="62">
        <f>SUM(B46-C46)</f>
        <v>4174552.4600000083</v>
      </c>
      <c r="E46" s="1"/>
      <c r="F46" s="423">
        <f>SUM(B46-C46)</f>
        <v>4174552.4600000083</v>
      </c>
    </row>
    <row r="47" spans="1:6" ht="19.5" thickBot="1" x14ac:dyDescent="0.35">
      <c r="A47" s="63" t="s">
        <v>1</v>
      </c>
      <c r="B47" s="64">
        <f>SUM(B45:B46,B23)</f>
        <v>615537612.79999995</v>
      </c>
      <c r="C47" s="64">
        <f>SUM(C45:C46,C23)</f>
        <v>604196791.84000003</v>
      </c>
      <c r="D47" s="65">
        <f>SUM(D45:D46,D23)</f>
        <v>11340820.960000012</v>
      </c>
      <c r="E47" s="1"/>
      <c r="F47" s="423">
        <f>SUM(F23+F45+F46)</f>
        <v>11340820.960000012</v>
      </c>
    </row>
    <row r="48" spans="1:6" x14ac:dyDescent="0.2">
      <c r="A48" s="13"/>
      <c r="B48" s="1"/>
      <c r="C48" s="1"/>
      <c r="D48" s="1"/>
      <c r="E48" s="1"/>
      <c r="F48" s="423"/>
    </row>
    <row r="49" spans="1:6" x14ac:dyDescent="0.2">
      <c r="A49" s="13"/>
      <c r="B49" s="1"/>
      <c r="C49" s="1"/>
      <c r="D49" s="1"/>
      <c r="E49" s="1"/>
      <c r="F49" s="423"/>
    </row>
    <row r="50" spans="1:6" x14ac:dyDescent="0.2">
      <c r="A50" s="13"/>
      <c r="B50" s="1"/>
      <c r="C50" s="1"/>
      <c r="D50" s="1"/>
      <c r="E50" s="1"/>
      <c r="F50" s="434"/>
    </row>
    <row r="51" spans="1:6" x14ac:dyDescent="0.2">
      <c r="A51" s="13"/>
      <c r="B51" s="1"/>
      <c r="C51" s="1"/>
      <c r="D51" s="1"/>
      <c r="E51" s="1"/>
      <c r="F51" s="434"/>
    </row>
    <row r="52" spans="1:6" x14ac:dyDescent="0.2">
      <c r="A52" s="13"/>
      <c r="B52" s="1"/>
      <c r="C52" s="1"/>
      <c r="D52" s="1"/>
      <c r="E52" s="1"/>
      <c r="F52" s="434"/>
    </row>
    <row r="53" spans="1:6" x14ac:dyDescent="0.2">
      <c r="A53" s="1"/>
      <c r="B53" s="1"/>
      <c r="C53" s="1"/>
      <c r="D53" s="1"/>
      <c r="E53" s="1"/>
      <c r="F53" s="56"/>
    </row>
    <row r="54" spans="1:6" x14ac:dyDescent="0.2">
      <c r="A54" s="1"/>
      <c r="B54" s="1"/>
      <c r="C54" s="1"/>
      <c r="D54" s="1"/>
      <c r="E54" s="1"/>
      <c r="F54" s="56"/>
    </row>
  </sheetData>
  <mergeCells count="2">
    <mergeCell ref="A5:C5"/>
    <mergeCell ref="A3:C3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&amp;R&amp;"Arial,Tučné"&amp;12&amp;K000080VII/1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view="pageLayout" topLeftCell="A4" zoomScaleNormal="100" workbookViewId="0">
      <selection activeCell="E8" sqref="E8"/>
    </sheetView>
  </sheetViews>
  <sheetFormatPr defaultRowHeight="12.75" x14ac:dyDescent="0.2"/>
  <cols>
    <col min="1" max="1" width="29.7109375" customWidth="1"/>
    <col min="2" max="2" width="12" customWidth="1"/>
    <col min="3" max="3" width="14.42578125" customWidth="1"/>
    <col min="4" max="4" width="12.28515625" customWidth="1"/>
    <col min="5" max="5" width="13.42578125" customWidth="1"/>
  </cols>
  <sheetData>
    <row r="1" spans="1:5" ht="15.75" x14ac:dyDescent="0.25">
      <c r="A1" s="502" t="s">
        <v>141</v>
      </c>
      <c r="B1" s="502"/>
      <c r="C1" s="502"/>
      <c r="D1" s="502"/>
      <c r="E1" s="502"/>
    </row>
    <row r="2" spans="1:5" x14ac:dyDescent="0.2">
      <c r="A2" s="363"/>
      <c r="B2" s="363"/>
      <c r="C2" s="363"/>
      <c r="D2" s="363"/>
      <c r="E2" s="363"/>
    </row>
    <row r="3" spans="1:5" ht="15.75" x14ac:dyDescent="0.25">
      <c r="A3" s="495" t="s">
        <v>153</v>
      </c>
      <c r="B3" s="488"/>
      <c r="C3" s="488"/>
      <c r="D3" s="362"/>
      <c r="E3" s="362"/>
    </row>
    <row r="4" spans="1:5" ht="16.5" thickBot="1" x14ac:dyDescent="0.3">
      <c r="A4" s="362"/>
      <c r="B4" s="362"/>
      <c r="C4" s="362"/>
      <c r="D4" s="362"/>
      <c r="E4" s="364" t="s">
        <v>0</v>
      </c>
    </row>
    <row r="5" spans="1:5" ht="13.5" x14ac:dyDescent="0.25">
      <c r="A5" s="373" t="s">
        <v>100</v>
      </c>
      <c r="B5" s="374" t="s">
        <v>101</v>
      </c>
      <c r="C5" s="374" t="s">
        <v>101</v>
      </c>
      <c r="D5" s="374" t="s">
        <v>101</v>
      </c>
      <c r="E5" s="374" t="s">
        <v>101</v>
      </c>
    </row>
    <row r="6" spans="1:5" ht="13.5" x14ac:dyDescent="0.25">
      <c r="A6" s="375" t="s">
        <v>102</v>
      </c>
      <c r="B6" s="376" t="s">
        <v>160</v>
      </c>
      <c r="C6" s="376" t="s">
        <v>160</v>
      </c>
      <c r="D6" s="376" t="s">
        <v>151</v>
      </c>
      <c r="E6" s="376" t="s">
        <v>161</v>
      </c>
    </row>
    <row r="7" spans="1:5" ht="14.25" thickBot="1" x14ac:dyDescent="0.3">
      <c r="A7" s="377"/>
      <c r="B7" s="378" t="s">
        <v>103</v>
      </c>
      <c r="C7" s="378" t="s">
        <v>104</v>
      </c>
      <c r="D7" s="378" t="s">
        <v>103</v>
      </c>
      <c r="E7" s="378" t="s">
        <v>104</v>
      </c>
    </row>
    <row r="8" spans="1:5" ht="15.75" thickTop="1" thickBot="1" x14ac:dyDescent="0.25">
      <c r="A8" s="367" t="s">
        <v>105</v>
      </c>
      <c r="B8" s="368">
        <f>SUM(B9:B14)</f>
        <v>2520</v>
      </c>
      <c r="C8" s="368">
        <f>SUM(C9:C14)</f>
        <v>334</v>
      </c>
      <c r="D8" s="368">
        <f>SUM(D9:D14)</f>
        <v>1609</v>
      </c>
      <c r="E8" s="368">
        <f>SUM(E9:E14)</f>
        <v>402</v>
      </c>
    </row>
    <row r="9" spans="1:5" x14ac:dyDescent="0.2">
      <c r="A9" s="369" t="s">
        <v>106</v>
      </c>
      <c r="B9" s="370">
        <v>2132</v>
      </c>
      <c r="C9" s="370">
        <v>0</v>
      </c>
      <c r="D9" s="370">
        <v>1253</v>
      </c>
      <c r="E9" s="370">
        <v>0</v>
      </c>
    </row>
    <row r="10" spans="1:5" x14ac:dyDescent="0.2">
      <c r="A10" s="371" t="s">
        <v>107</v>
      </c>
      <c r="B10" s="379">
        <v>388</v>
      </c>
      <c r="C10" s="379">
        <v>334</v>
      </c>
      <c r="D10" s="379">
        <v>293</v>
      </c>
      <c r="E10" s="379">
        <v>402</v>
      </c>
    </row>
    <row r="11" spans="1:5" x14ac:dyDescent="0.2">
      <c r="A11" s="380" t="s">
        <v>108</v>
      </c>
      <c r="B11" s="379"/>
      <c r="C11" s="379">
        <v>0</v>
      </c>
      <c r="D11" s="379">
        <v>0</v>
      </c>
      <c r="E11" s="379">
        <v>0</v>
      </c>
    </row>
    <row r="12" spans="1:5" x14ac:dyDescent="0.2">
      <c r="A12" s="381" t="s">
        <v>109</v>
      </c>
      <c r="B12" s="382"/>
      <c r="C12" s="382">
        <v>0</v>
      </c>
      <c r="D12" s="382">
        <v>0</v>
      </c>
      <c r="E12" s="382">
        <v>0</v>
      </c>
    </row>
    <row r="13" spans="1:5" x14ac:dyDescent="0.2">
      <c r="A13" s="380" t="s">
        <v>110</v>
      </c>
      <c r="B13" s="379"/>
      <c r="C13" s="379">
        <v>0</v>
      </c>
      <c r="D13" s="379">
        <v>63</v>
      </c>
      <c r="E13" s="379">
        <v>0</v>
      </c>
    </row>
    <row r="14" spans="1:5" ht="13.5" thickBot="1" x14ac:dyDescent="0.25">
      <c r="A14" s="383" t="s">
        <v>111</v>
      </c>
      <c r="B14" s="384">
        <v>0</v>
      </c>
      <c r="C14" s="384">
        <v>0</v>
      </c>
      <c r="D14" s="384">
        <v>0</v>
      </c>
      <c r="E14" s="384">
        <v>0</v>
      </c>
    </row>
    <row r="15" spans="1:5" ht="14.25" thickBot="1" x14ac:dyDescent="0.3">
      <c r="A15" s="385" t="s">
        <v>112</v>
      </c>
      <c r="B15" s="386">
        <v>0</v>
      </c>
      <c r="C15" s="387">
        <v>0</v>
      </c>
      <c r="D15" s="386">
        <v>0</v>
      </c>
      <c r="E15" s="386">
        <v>0</v>
      </c>
    </row>
    <row r="16" spans="1:5" ht="13.5" thickBot="1" x14ac:dyDescent="0.25">
      <c r="A16" s="388" t="s">
        <v>113</v>
      </c>
      <c r="B16" s="389">
        <v>3598</v>
      </c>
      <c r="C16" s="389">
        <v>0</v>
      </c>
      <c r="D16" s="389">
        <v>2000</v>
      </c>
      <c r="E16" s="389">
        <v>0</v>
      </c>
    </row>
    <row r="17" spans="1:5" ht="15.75" thickTop="1" thickBot="1" x14ac:dyDescent="0.25">
      <c r="A17" s="390" t="s">
        <v>114</v>
      </c>
      <c r="B17" s="391">
        <f>SUM(B8,B15,B16)</f>
        <v>6118</v>
      </c>
      <c r="C17" s="392">
        <f>SUM(C9:C16)</f>
        <v>334</v>
      </c>
      <c r="D17" s="391">
        <f>SUM(D8+D15+D16)</f>
        <v>3609</v>
      </c>
      <c r="E17" s="391">
        <f>SUM(E9:E16)</f>
        <v>402</v>
      </c>
    </row>
    <row r="18" spans="1:5" ht="13.5" thickTop="1" x14ac:dyDescent="0.2">
      <c r="A18" s="393" t="s">
        <v>115</v>
      </c>
      <c r="B18" s="394">
        <v>57</v>
      </c>
      <c r="C18" s="395">
        <v>0</v>
      </c>
      <c r="D18" s="394">
        <v>55</v>
      </c>
      <c r="E18" s="395">
        <v>0</v>
      </c>
    </row>
    <row r="19" spans="1:5" x14ac:dyDescent="0.2">
      <c r="A19" s="419" t="s">
        <v>116</v>
      </c>
      <c r="B19" s="394">
        <v>0</v>
      </c>
      <c r="C19" s="395">
        <v>0</v>
      </c>
      <c r="D19" s="394">
        <v>0</v>
      </c>
      <c r="E19" s="395">
        <v>0</v>
      </c>
    </row>
    <row r="20" spans="1:5" x14ac:dyDescent="0.2">
      <c r="A20" s="396" t="s">
        <v>117</v>
      </c>
      <c r="B20" s="397">
        <v>279</v>
      </c>
      <c r="C20" s="379">
        <v>0</v>
      </c>
      <c r="D20" s="397">
        <v>116</v>
      </c>
      <c r="E20" s="379">
        <v>0</v>
      </c>
    </row>
    <row r="21" spans="1:5" x14ac:dyDescent="0.2">
      <c r="A21" s="396" t="s">
        <v>118</v>
      </c>
      <c r="B21" s="397">
        <v>0</v>
      </c>
      <c r="C21" s="379">
        <v>0</v>
      </c>
      <c r="D21" s="397">
        <v>0</v>
      </c>
      <c r="E21" s="379">
        <v>0</v>
      </c>
    </row>
    <row r="22" spans="1:5" x14ac:dyDescent="0.2">
      <c r="A22" s="396" t="s">
        <v>119</v>
      </c>
      <c r="B22" s="397">
        <v>5</v>
      </c>
      <c r="C22" s="379">
        <v>0</v>
      </c>
      <c r="D22" s="397">
        <v>49</v>
      </c>
      <c r="E22" s="379">
        <v>0</v>
      </c>
    </row>
    <row r="23" spans="1:5" x14ac:dyDescent="0.2">
      <c r="A23" s="396" t="s">
        <v>120</v>
      </c>
      <c r="B23" s="397">
        <v>0</v>
      </c>
      <c r="C23" s="379">
        <v>0</v>
      </c>
      <c r="D23" s="397">
        <v>0</v>
      </c>
      <c r="E23" s="379">
        <v>0</v>
      </c>
    </row>
    <row r="24" spans="1:5" x14ac:dyDescent="0.2">
      <c r="A24" s="396" t="s">
        <v>121</v>
      </c>
      <c r="B24" s="397">
        <v>2481</v>
      </c>
      <c r="C24" s="379">
        <v>0</v>
      </c>
      <c r="D24" s="397">
        <v>1895</v>
      </c>
      <c r="E24" s="379">
        <v>0</v>
      </c>
    </row>
    <row r="25" spans="1:5" x14ac:dyDescent="0.2">
      <c r="A25" s="380" t="s">
        <v>116</v>
      </c>
      <c r="B25" s="397">
        <v>0</v>
      </c>
      <c r="C25" s="379">
        <v>0</v>
      </c>
      <c r="D25" s="397">
        <v>0</v>
      </c>
      <c r="E25" s="379">
        <v>0</v>
      </c>
    </row>
    <row r="26" spans="1:5" x14ac:dyDescent="0.2">
      <c r="A26" s="396" t="s">
        <v>122</v>
      </c>
      <c r="B26" s="397">
        <v>1931</v>
      </c>
      <c r="C26" s="379">
        <v>233</v>
      </c>
      <c r="D26" s="397">
        <v>1472</v>
      </c>
      <c r="E26" s="379">
        <v>173</v>
      </c>
    </row>
    <row r="27" spans="1:5" x14ac:dyDescent="0.2">
      <c r="A27" s="380" t="s">
        <v>116</v>
      </c>
      <c r="B27" s="397">
        <v>0</v>
      </c>
      <c r="C27" s="379">
        <v>0</v>
      </c>
      <c r="D27" s="397">
        <v>0</v>
      </c>
      <c r="E27" s="379">
        <v>0</v>
      </c>
    </row>
    <row r="28" spans="1:5" x14ac:dyDescent="0.2">
      <c r="A28" s="396" t="s">
        <v>123</v>
      </c>
      <c r="B28" s="397">
        <v>647</v>
      </c>
      <c r="C28" s="379">
        <v>85</v>
      </c>
      <c r="D28" s="397">
        <v>467</v>
      </c>
      <c r="E28" s="379">
        <v>59</v>
      </c>
    </row>
    <row r="29" spans="1:5" x14ac:dyDescent="0.2">
      <c r="A29" s="380" t="s">
        <v>116</v>
      </c>
      <c r="B29" s="397">
        <v>0</v>
      </c>
      <c r="C29" s="379">
        <v>0</v>
      </c>
      <c r="D29" s="397">
        <v>0</v>
      </c>
      <c r="E29" s="379">
        <v>0</v>
      </c>
    </row>
    <row r="30" spans="1:5" x14ac:dyDescent="0.2">
      <c r="A30" s="396" t="s">
        <v>124</v>
      </c>
      <c r="B30" s="397">
        <v>11</v>
      </c>
      <c r="C30" s="379">
        <v>0</v>
      </c>
      <c r="D30" s="397">
        <v>9</v>
      </c>
      <c r="E30" s="379">
        <v>0</v>
      </c>
    </row>
    <row r="31" spans="1:5" x14ac:dyDescent="0.2">
      <c r="A31" s="380" t="s">
        <v>116</v>
      </c>
      <c r="B31" s="397">
        <v>0</v>
      </c>
      <c r="C31" s="379">
        <v>0</v>
      </c>
      <c r="D31" s="397">
        <v>0</v>
      </c>
      <c r="E31" s="379">
        <v>0</v>
      </c>
    </row>
    <row r="32" spans="1:5" x14ac:dyDescent="0.2">
      <c r="A32" s="396" t="s">
        <v>125</v>
      </c>
      <c r="B32" s="397">
        <v>44</v>
      </c>
      <c r="C32" s="379">
        <v>5</v>
      </c>
      <c r="D32" s="397">
        <v>29</v>
      </c>
      <c r="E32" s="379">
        <v>3</v>
      </c>
    </row>
    <row r="33" spans="1:5" x14ac:dyDescent="0.2">
      <c r="A33" s="380" t="s">
        <v>116</v>
      </c>
      <c r="B33" s="397">
        <v>0</v>
      </c>
      <c r="C33" s="379">
        <v>0</v>
      </c>
      <c r="D33" s="397">
        <v>0</v>
      </c>
      <c r="E33" s="379">
        <v>0</v>
      </c>
    </row>
    <row r="34" spans="1:5" x14ac:dyDescent="0.2">
      <c r="A34" s="396" t="s">
        <v>126</v>
      </c>
      <c r="B34" s="397">
        <v>51</v>
      </c>
      <c r="C34" s="379">
        <v>0</v>
      </c>
      <c r="D34" s="397">
        <v>40</v>
      </c>
      <c r="E34" s="379">
        <v>0</v>
      </c>
    </row>
    <row r="35" spans="1:5" x14ac:dyDescent="0.2">
      <c r="A35" s="396" t="s">
        <v>127</v>
      </c>
      <c r="B35" s="397">
        <v>0</v>
      </c>
      <c r="C35" s="379">
        <v>0</v>
      </c>
      <c r="D35" s="397">
        <v>0</v>
      </c>
      <c r="E35" s="379">
        <v>0</v>
      </c>
    </row>
    <row r="36" spans="1:5" x14ac:dyDescent="0.2">
      <c r="A36" s="396" t="s">
        <v>128</v>
      </c>
      <c r="B36" s="397">
        <v>1</v>
      </c>
      <c r="C36" s="379">
        <v>1</v>
      </c>
      <c r="D36" s="397">
        <v>0</v>
      </c>
      <c r="E36" s="379">
        <v>1</v>
      </c>
    </row>
    <row r="37" spans="1:5" x14ac:dyDescent="0.2">
      <c r="A37" s="396" t="s">
        <v>129</v>
      </c>
      <c r="B37" s="397">
        <v>0</v>
      </c>
      <c r="C37" s="379">
        <v>0</v>
      </c>
      <c r="D37" s="397">
        <v>0</v>
      </c>
      <c r="E37" s="379">
        <v>0</v>
      </c>
    </row>
    <row r="38" spans="1:5" x14ac:dyDescent="0.2">
      <c r="A38" s="396" t="s">
        <v>130</v>
      </c>
      <c r="B38" s="397">
        <v>0</v>
      </c>
      <c r="C38" s="379">
        <v>0</v>
      </c>
      <c r="D38" s="397">
        <v>0</v>
      </c>
      <c r="E38" s="379">
        <v>0</v>
      </c>
    </row>
    <row r="39" spans="1:5" x14ac:dyDescent="0.2">
      <c r="A39" s="396" t="s">
        <v>131</v>
      </c>
      <c r="B39" s="397">
        <v>0</v>
      </c>
      <c r="C39" s="379">
        <v>0</v>
      </c>
      <c r="D39" s="397">
        <v>0</v>
      </c>
      <c r="E39" s="379">
        <v>0</v>
      </c>
    </row>
    <row r="40" spans="1:5" x14ac:dyDescent="0.2">
      <c r="A40" s="396" t="s">
        <v>132</v>
      </c>
      <c r="B40" s="397">
        <v>2</v>
      </c>
      <c r="C40" s="379">
        <v>0</v>
      </c>
      <c r="D40" s="397">
        <v>2</v>
      </c>
      <c r="E40" s="379">
        <v>0</v>
      </c>
    </row>
    <row r="41" spans="1:5" x14ac:dyDescent="0.2">
      <c r="A41" s="396" t="s">
        <v>133</v>
      </c>
      <c r="B41" s="397">
        <v>201</v>
      </c>
      <c r="C41" s="379">
        <v>0</v>
      </c>
      <c r="D41" s="397">
        <v>174</v>
      </c>
      <c r="E41" s="379">
        <v>0</v>
      </c>
    </row>
    <row r="42" spans="1:5" x14ac:dyDescent="0.2">
      <c r="A42" s="380" t="s">
        <v>116</v>
      </c>
      <c r="B42" s="397">
        <v>0</v>
      </c>
      <c r="C42" s="379">
        <v>0</v>
      </c>
      <c r="D42" s="397">
        <v>0</v>
      </c>
      <c r="E42" s="379">
        <v>0</v>
      </c>
    </row>
    <row r="43" spans="1:5" ht="13.5" thickBot="1" x14ac:dyDescent="0.25">
      <c r="A43" s="398" t="s">
        <v>134</v>
      </c>
      <c r="B43" s="366">
        <v>0</v>
      </c>
      <c r="C43" s="399">
        <v>0</v>
      </c>
      <c r="D43" s="366">
        <v>0</v>
      </c>
      <c r="E43" s="399">
        <v>0</v>
      </c>
    </row>
    <row r="44" spans="1:5" ht="15.75" thickTop="1" thickBot="1" x14ac:dyDescent="0.25">
      <c r="A44" s="390" t="s">
        <v>135</v>
      </c>
      <c r="B44" s="392">
        <f>SUM(B18,B20:B24,B26,B28,+B30+B32,B34:B41,B43,)</f>
        <v>5710</v>
      </c>
      <c r="C44" s="391">
        <f>SUM(C18,C20:C24,C26,C28,C32,C34:C41,C43)</f>
        <v>324</v>
      </c>
      <c r="D44" s="391">
        <f>SUM(D18,D20:D24,D26,D28,D30+D32,D34:D41,D43,)</f>
        <v>4308</v>
      </c>
      <c r="E44" s="400">
        <f>SUM(E18,E20:E24,E26,E28,E30:E32,E34:E41,E43)</f>
        <v>236</v>
      </c>
    </row>
    <row r="45" spans="1:5" ht="15.75" thickTop="1" thickBot="1" x14ac:dyDescent="0.25">
      <c r="A45" s="401" t="s">
        <v>136</v>
      </c>
      <c r="B45" s="402">
        <f>B17-B44</f>
        <v>408</v>
      </c>
      <c r="C45" s="403">
        <f>C17-C44</f>
        <v>10</v>
      </c>
      <c r="D45" s="403">
        <f>D17-D44</f>
        <v>-699</v>
      </c>
      <c r="E45" s="404">
        <f>E17-E44</f>
        <v>166</v>
      </c>
    </row>
    <row r="46" spans="1:5" ht="13.5" thickBot="1" x14ac:dyDescent="0.25">
      <c r="A46" s="405"/>
      <c r="B46" s="405"/>
      <c r="C46" s="405"/>
      <c r="D46" s="405"/>
      <c r="E46" s="405"/>
    </row>
    <row r="47" spans="1:5" ht="14.25" thickBot="1" x14ac:dyDescent="0.3">
      <c r="A47" s="406" t="s">
        <v>137</v>
      </c>
      <c r="B47" s="407" t="s">
        <v>138</v>
      </c>
      <c r="C47" s="408" t="s">
        <v>139</v>
      </c>
      <c r="D47" s="407" t="s">
        <v>143</v>
      </c>
      <c r="E47" s="409" t="s">
        <v>66</v>
      </c>
    </row>
    <row r="48" spans="1:5" x14ac:dyDescent="0.2">
      <c r="A48" s="410" t="s">
        <v>159</v>
      </c>
      <c r="B48" s="370"/>
      <c r="C48" s="411"/>
      <c r="D48" s="370"/>
      <c r="E48" s="412"/>
    </row>
    <row r="49" spans="1:5" ht="13.5" thickBot="1" x14ac:dyDescent="0.25">
      <c r="A49" s="413" t="s">
        <v>150</v>
      </c>
      <c r="B49" s="414">
        <v>373</v>
      </c>
      <c r="C49" s="415">
        <v>32</v>
      </c>
      <c r="D49" s="414">
        <v>31</v>
      </c>
      <c r="E49" s="416">
        <v>16</v>
      </c>
    </row>
    <row r="50" spans="1:5" ht="13.5" thickBot="1" x14ac:dyDescent="0.25">
      <c r="A50" s="405"/>
      <c r="B50" s="405"/>
      <c r="C50" s="405"/>
      <c r="D50" s="405"/>
      <c r="E50" s="405"/>
    </row>
    <row r="51" spans="1:5" ht="14.25" thickBot="1" x14ac:dyDescent="0.3">
      <c r="A51" s="417" t="s">
        <v>140</v>
      </c>
      <c r="B51" s="496" t="s">
        <v>98</v>
      </c>
      <c r="C51" s="504"/>
      <c r="D51" s="496" t="s">
        <v>97</v>
      </c>
      <c r="E51" s="504"/>
    </row>
    <row r="52" spans="1:5" x14ac:dyDescent="0.2">
      <c r="A52" s="418" t="s">
        <v>144</v>
      </c>
      <c r="B52" s="500"/>
      <c r="C52" s="505"/>
      <c r="D52" s="500"/>
      <c r="E52" s="505"/>
    </row>
    <row r="53" spans="1:5" ht="13.5" thickBot="1" x14ac:dyDescent="0.25">
      <c r="A53" s="413" t="s">
        <v>159</v>
      </c>
      <c r="B53" s="498">
        <v>3278</v>
      </c>
      <c r="C53" s="503"/>
      <c r="D53" s="498">
        <v>301</v>
      </c>
      <c r="E53" s="503"/>
    </row>
  </sheetData>
  <mergeCells count="8">
    <mergeCell ref="A1:E1"/>
    <mergeCell ref="B53:C53"/>
    <mergeCell ref="D53:E53"/>
    <mergeCell ref="A3:C3"/>
    <mergeCell ref="B51:C51"/>
    <mergeCell ref="D51:E51"/>
    <mergeCell ref="B52:C52"/>
    <mergeCell ref="D52:E52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&amp;R&amp;"Arial,Tučné"&amp;12&amp;K000080VII/14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view="pageLayout" topLeftCell="A19" zoomScaleNormal="100" workbookViewId="0">
      <selection activeCell="I40" sqref="I40"/>
    </sheetView>
  </sheetViews>
  <sheetFormatPr defaultRowHeight="12.75" x14ac:dyDescent="0.2"/>
  <cols>
    <col min="1" max="1" width="18.28515625" customWidth="1"/>
    <col min="2" max="2" width="12.42578125" bestFit="1" customWidth="1"/>
    <col min="3" max="3" width="13.7109375" bestFit="1" customWidth="1"/>
    <col min="4" max="4" width="13.5703125" bestFit="1" customWidth="1"/>
    <col min="5" max="5" width="18.28515625" bestFit="1" customWidth="1"/>
    <col min="6" max="6" width="12.42578125" bestFit="1" customWidth="1"/>
    <col min="7" max="7" width="13.7109375" bestFit="1" customWidth="1"/>
    <col min="8" max="8" width="13.5703125" bestFit="1" customWidth="1"/>
    <col min="9" max="9" width="18.28515625" bestFit="1" customWidth="1"/>
  </cols>
  <sheetData>
    <row r="1" spans="1:11" x14ac:dyDescent="0.2">
      <c r="A1" s="13"/>
      <c r="B1" s="1"/>
      <c r="C1" s="1"/>
      <c r="D1" s="1"/>
      <c r="E1" s="3"/>
      <c r="F1" s="1"/>
      <c r="G1" s="1"/>
      <c r="H1" s="1"/>
      <c r="I1" s="14"/>
      <c r="K1" s="30"/>
    </row>
    <row r="2" spans="1:11" x14ac:dyDescent="0.2">
      <c r="A2" s="13"/>
      <c r="B2" s="1"/>
      <c r="C2" s="1"/>
      <c r="D2" s="1"/>
      <c r="E2" s="3"/>
      <c r="F2" s="1"/>
      <c r="G2" s="1"/>
      <c r="H2" s="1"/>
      <c r="I2" s="1"/>
      <c r="J2" s="30"/>
      <c r="K2" s="30"/>
    </row>
    <row r="3" spans="1:11" x14ac:dyDescent="0.2">
      <c r="A3" s="66"/>
      <c r="B3" s="15"/>
      <c r="C3" s="15"/>
      <c r="D3" s="15"/>
      <c r="E3" s="15"/>
      <c r="F3" s="15"/>
      <c r="G3" s="15"/>
      <c r="H3" s="15"/>
      <c r="I3" s="15"/>
      <c r="J3" s="30"/>
      <c r="K3" s="30"/>
    </row>
    <row r="4" spans="1:11" ht="18.75" x14ac:dyDescent="0.3">
      <c r="A4" s="486" t="s">
        <v>2</v>
      </c>
      <c r="B4" s="486"/>
      <c r="C4" s="486"/>
      <c r="D4" s="33"/>
      <c r="E4" s="33"/>
      <c r="F4" s="67"/>
      <c r="G4" s="67"/>
      <c r="H4" s="67"/>
      <c r="I4" s="68"/>
      <c r="J4" s="30"/>
      <c r="K4" s="30"/>
    </row>
    <row r="5" spans="1:11" x14ac:dyDescent="0.2">
      <c r="A5" s="20"/>
      <c r="B5" s="1"/>
      <c r="C5" s="35"/>
      <c r="D5" s="35"/>
      <c r="E5" s="35"/>
      <c r="F5" s="18"/>
      <c r="G5" s="18"/>
      <c r="H5" s="18"/>
      <c r="I5" s="18"/>
      <c r="J5" s="30"/>
      <c r="K5" s="30"/>
    </row>
    <row r="6" spans="1:11" ht="18.75" x14ac:dyDescent="0.3">
      <c r="A6" s="484" t="s">
        <v>153</v>
      </c>
      <c r="B6" s="485"/>
      <c r="C6" s="485"/>
      <c r="D6" s="485"/>
      <c r="E6" s="33"/>
      <c r="F6" s="67"/>
      <c r="G6" s="67"/>
      <c r="H6" s="67"/>
      <c r="I6" s="67"/>
      <c r="J6" s="30"/>
      <c r="K6" s="30"/>
    </row>
    <row r="7" spans="1:11" ht="13.5" thickBot="1" x14ac:dyDescent="0.25">
      <c r="A7" s="20"/>
      <c r="B7" s="69"/>
      <c r="C7" s="70"/>
      <c r="D7" s="35"/>
      <c r="E7" s="35"/>
      <c r="F7" s="10"/>
      <c r="G7" s="10"/>
      <c r="H7" s="18"/>
      <c r="I7" s="35" t="s">
        <v>46</v>
      </c>
      <c r="J7" s="30"/>
      <c r="K7" s="30"/>
    </row>
    <row r="8" spans="1:11" ht="14.25" thickBot="1" x14ac:dyDescent="0.3">
      <c r="A8" s="36" t="s">
        <v>4</v>
      </c>
      <c r="B8" s="37" t="s">
        <v>154</v>
      </c>
      <c r="C8" s="37" t="s">
        <v>155</v>
      </c>
      <c r="D8" s="71" t="s">
        <v>47</v>
      </c>
      <c r="E8" s="72" t="s">
        <v>156</v>
      </c>
      <c r="F8" s="37" t="s">
        <v>145</v>
      </c>
      <c r="G8" s="37" t="s">
        <v>146</v>
      </c>
      <c r="H8" s="71" t="s">
        <v>47</v>
      </c>
      <c r="I8" s="72" t="s">
        <v>147</v>
      </c>
      <c r="J8" s="30"/>
      <c r="K8" s="30"/>
    </row>
    <row r="9" spans="1:11" ht="14.25" thickBot="1" x14ac:dyDescent="0.3">
      <c r="A9" s="73" t="s">
        <v>8</v>
      </c>
      <c r="B9" s="453"/>
      <c r="C9" s="454"/>
      <c r="D9" s="455"/>
      <c r="E9" s="456"/>
      <c r="F9" s="459"/>
      <c r="G9" s="75"/>
      <c r="H9" s="460"/>
      <c r="I9" s="439"/>
      <c r="J9" s="30"/>
      <c r="K9" s="30"/>
    </row>
    <row r="10" spans="1:11" x14ac:dyDescent="0.2">
      <c r="A10" s="42" t="s">
        <v>152</v>
      </c>
      <c r="B10" s="77">
        <v>30793</v>
      </c>
      <c r="C10" s="77">
        <v>30448</v>
      </c>
      <c r="D10" s="77">
        <v>0</v>
      </c>
      <c r="E10" s="77">
        <f>B10-C10-D10</f>
        <v>345</v>
      </c>
      <c r="F10" s="77">
        <v>27920</v>
      </c>
      <c r="G10" s="77">
        <v>27862</v>
      </c>
      <c r="H10" s="139">
        <v>0</v>
      </c>
      <c r="I10" s="443">
        <f>F10-G10-H10</f>
        <v>58</v>
      </c>
      <c r="J10" s="30"/>
      <c r="K10" s="30"/>
    </row>
    <row r="11" spans="1:11" x14ac:dyDescent="0.2">
      <c r="A11" s="45" t="s">
        <v>10</v>
      </c>
      <c r="B11" s="81">
        <v>28862</v>
      </c>
      <c r="C11" s="81">
        <v>28875</v>
      </c>
      <c r="D11" s="81">
        <v>0</v>
      </c>
      <c r="E11" s="81">
        <f t="shared" ref="E11:E22" si="0">B11-C11-D11</f>
        <v>-13</v>
      </c>
      <c r="F11" s="81">
        <v>26376</v>
      </c>
      <c r="G11" s="81">
        <v>26297</v>
      </c>
      <c r="H11" s="143">
        <v>0</v>
      </c>
      <c r="I11" s="444">
        <f t="shared" ref="I11:I22" si="1">F11-G11-H11</f>
        <v>79</v>
      </c>
      <c r="J11" s="30"/>
      <c r="K11" s="30"/>
    </row>
    <row r="12" spans="1:11" x14ac:dyDescent="0.2">
      <c r="A12" s="45" t="s">
        <v>11</v>
      </c>
      <c r="B12" s="81">
        <v>28016</v>
      </c>
      <c r="C12" s="81">
        <v>28845</v>
      </c>
      <c r="D12" s="81">
        <v>0</v>
      </c>
      <c r="E12" s="81">
        <f t="shared" si="0"/>
        <v>-829</v>
      </c>
      <c r="F12" s="81">
        <v>26604</v>
      </c>
      <c r="G12" s="81">
        <v>27218</v>
      </c>
      <c r="H12" s="143">
        <v>0</v>
      </c>
      <c r="I12" s="444">
        <f t="shared" si="1"/>
        <v>-614</v>
      </c>
      <c r="J12" s="30"/>
      <c r="K12" s="30"/>
    </row>
    <row r="13" spans="1:11" x14ac:dyDescent="0.2">
      <c r="A13" s="45" t="s">
        <v>12</v>
      </c>
      <c r="B13" s="81">
        <v>28484</v>
      </c>
      <c r="C13" s="81">
        <v>28685</v>
      </c>
      <c r="D13" s="81">
        <v>0</v>
      </c>
      <c r="E13" s="81">
        <f t="shared" si="0"/>
        <v>-201</v>
      </c>
      <c r="F13" s="81">
        <v>26677</v>
      </c>
      <c r="G13" s="81">
        <v>26291</v>
      </c>
      <c r="H13" s="143">
        <v>0</v>
      </c>
      <c r="I13" s="444">
        <f t="shared" si="1"/>
        <v>386</v>
      </c>
      <c r="J13" s="30"/>
      <c r="K13" s="30"/>
    </row>
    <row r="14" spans="1:11" x14ac:dyDescent="0.2">
      <c r="A14" s="45" t="s">
        <v>13</v>
      </c>
      <c r="B14" s="81">
        <v>23617</v>
      </c>
      <c r="C14" s="81">
        <v>23327</v>
      </c>
      <c r="D14" s="81">
        <v>0</v>
      </c>
      <c r="E14" s="81">
        <f t="shared" si="0"/>
        <v>290</v>
      </c>
      <c r="F14" s="81">
        <v>22516</v>
      </c>
      <c r="G14" s="81">
        <v>22154</v>
      </c>
      <c r="H14" s="143">
        <v>0</v>
      </c>
      <c r="I14" s="444">
        <f t="shared" si="1"/>
        <v>362</v>
      </c>
      <c r="J14" s="30"/>
      <c r="K14" s="30"/>
    </row>
    <row r="15" spans="1:11" x14ac:dyDescent="0.2">
      <c r="A15" s="45" t="s">
        <v>14</v>
      </c>
      <c r="B15" s="81">
        <v>27322</v>
      </c>
      <c r="C15" s="81">
        <v>26766</v>
      </c>
      <c r="D15" s="81">
        <v>0</v>
      </c>
      <c r="E15" s="81">
        <f t="shared" si="0"/>
        <v>556</v>
      </c>
      <c r="F15" s="81">
        <v>25386</v>
      </c>
      <c r="G15" s="81">
        <v>25244</v>
      </c>
      <c r="H15" s="143">
        <v>0</v>
      </c>
      <c r="I15" s="444">
        <f t="shared" si="1"/>
        <v>142</v>
      </c>
      <c r="J15" s="30"/>
      <c r="K15" s="30"/>
    </row>
    <row r="16" spans="1:11" x14ac:dyDescent="0.2">
      <c r="A16" s="45" t="s">
        <v>15</v>
      </c>
      <c r="B16" s="81">
        <v>25760</v>
      </c>
      <c r="C16" s="81">
        <v>25593</v>
      </c>
      <c r="D16" s="81">
        <v>0</v>
      </c>
      <c r="E16" s="81">
        <f t="shared" si="0"/>
        <v>167</v>
      </c>
      <c r="F16" s="81">
        <v>25527</v>
      </c>
      <c r="G16" s="81">
        <v>25225</v>
      </c>
      <c r="H16" s="143">
        <v>0</v>
      </c>
      <c r="I16" s="444">
        <f t="shared" si="1"/>
        <v>302</v>
      </c>
      <c r="J16" s="30"/>
      <c r="K16" s="30"/>
    </row>
    <row r="17" spans="1:11" x14ac:dyDescent="0.2">
      <c r="A17" s="45" t="s">
        <v>16</v>
      </c>
      <c r="B17" s="81">
        <v>27278</v>
      </c>
      <c r="C17" s="81">
        <v>26610</v>
      </c>
      <c r="D17" s="81">
        <v>0</v>
      </c>
      <c r="E17" s="81">
        <f t="shared" si="0"/>
        <v>668</v>
      </c>
      <c r="F17" s="81">
        <v>22017</v>
      </c>
      <c r="G17" s="81">
        <v>21791</v>
      </c>
      <c r="H17" s="143">
        <v>0</v>
      </c>
      <c r="I17" s="444">
        <f t="shared" si="1"/>
        <v>226</v>
      </c>
      <c r="J17" s="30"/>
      <c r="K17" s="30"/>
    </row>
    <row r="18" spans="1:11" x14ac:dyDescent="0.2">
      <c r="A18" s="45" t="s">
        <v>17</v>
      </c>
      <c r="B18" s="81">
        <v>30164</v>
      </c>
      <c r="C18" s="81">
        <v>30257</v>
      </c>
      <c r="D18" s="81">
        <v>0</v>
      </c>
      <c r="E18" s="81">
        <f t="shared" si="0"/>
        <v>-93</v>
      </c>
      <c r="F18" s="81">
        <v>25739</v>
      </c>
      <c r="G18" s="81">
        <v>25638</v>
      </c>
      <c r="H18" s="143">
        <v>0</v>
      </c>
      <c r="I18" s="444">
        <f t="shared" si="1"/>
        <v>101</v>
      </c>
      <c r="J18" s="30"/>
      <c r="K18" s="30"/>
    </row>
    <row r="19" spans="1:11" x14ac:dyDescent="0.2">
      <c r="A19" s="45" t="s">
        <v>18</v>
      </c>
      <c r="B19" s="81">
        <v>27755</v>
      </c>
      <c r="C19" s="81">
        <v>28402</v>
      </c>
      <c r="D19" s="81">
        <v>0</v>
      </c>
      <c r="E19" s="81">
        <f t="shared" si="0"/>
        <v>-647</v>
      </c>
      <c r="F19" s="81">
        <v>23587</v>
      </c>
      <c r="G19" s="81">
        <v>23353</v>
      </c>
      <c r="H19" s="143">
        <v>0</v>
      </c>
      <c r="I19" s="444">
        <f t="shared" si="1"/>
        <v>234</v>
      </c>
      <c r="J19" s="30"/>
      <c r="K19" s="30"/>
    </row>
    <row r="20" spans="1:11" x14ac:dyDescent="0.2">
      <c r="A20" s="45" t="s">
        <v>19</v>
      </c>
      <c r="B20" s="81">
        <v>23344</v>
      </c>
      <c r="C20" s="81">
        <v>23346</v>
      </c>
      <c r="D20" s="81">
        <v>0</v>
      </c>
      <c r="E20" s="81">
        <f t="shared" si="0"/>
        <v>-2</v>
      </c>
      <c r="F20" s="81">
        <v>20329</v>
      </c>
      <c r="G20" s="81">
        <v>20516</v>
      </c>
      <c r="H20" s="143">
        <v>0</v>
      </c>
      <c r="I20" s="444">
        <f t="shared" si="1"/>
        <v>-187</v>
      </c>
      <c r="J20" s="30"/>
      <c r="K20" s="30"/>
    </row>
    <row r="21" spans="1:11" x14ac:dyDescent="0.2">
      <c r="A21" s="45" t="s">
        <v>20</v>
      </c>
      <c r="B21" s="81">
        <v>26280</v>
      </c>
      <c r="C21" s="81">
        <v>25509</v>
      </c>
      <c r="D21" s="81">
        <v>0</v>
      </c>
      <c r="E21" s="81">
        <f t="shared" si="0"/>
        <v>771</v>
      </c>
      <c r="F21" s="81">
        <v>25607</v>
      </c>
      <c r="G21" s="81">
        <v>25255</v>
      </c>
      <c r="H21" s="143">
        <v>0</v>
      </c>
      <c r="I21" s="444">
        <f t="shared" si="1"/>
        <v>352</v>
      </c>
      <c r="J21" s="30"/>
      <c r="K21" s="30"/>
    </row>
    <row r="22" spans="1:11" ht="13.5" thickBot="1" x14ac:dyDescent="0.25">
      <c r="A22" s="99" t="s">
        <v>21</v>
      </c>
      <c r="B22" s="100">
        <v>30785</v>
      </c>
      <c r="C22" s="100">
        <v>30524</v>
      </c>
      <c r="D22" s="100">
        <v>0</v>
      </c>
      <c r="E22" s="100">
        <f t="shared" si="0"/>
        <v>261</v>
      </c>
      <c r="F22" s="100">
        <v>27328</v>
      </c>
      <c r="G22" s="100">
        <v>26812</v>
      </c>
      <c r="H22" s="166">
        <v>0</v>
      </c>
      <c r="I22" s="445">
        <f t="shared" si="1"/>
        <v>516</v>
      </c>
      <c r="J22" s="30"/>
      <c r="K22" s="30"/>
    </row>
    <row r="23" spans="1:11" ht="15.75" thickBot="1" x14ac:dyDescent="0.3">
      <c r="A23" s="60" t="s">
        <v>22</v>
      </c>
      <c r="B23" s="440">
        <f t="shared" ref="B23:I23" si="2">SUM(B10:B22)</f>
        <v>358460</v>
      </c>
      <c r="C23" s="440">
        <f t="shared" si="2"/>
        <v>357187</v>
      </c>
      <c r="D23" s="106">
        <f>SUM(D10:D22)</f>
        <v>0</v>
      </c>
      <c r="E23" s="441">
        <f t="shared" si="2"/>
        <v>1273</v>
      </c>
      <c r="F23" s="442">
        <f t="shared" si="2"/>
        <v>325613</v>
      </c>
      <c r="G23" s="442">
        <f t="shared" si="2"/>
        <v>323656</v>
      </c>
      <c r="H23" s="109">
        <f>SUM(H10:H22)</f>
        <v>0</v>
      </c>
      <c r="I23" s="441">
        <f t="shared" si="2"/>
        <v>1957</v>
      </c>
      <c r="J23" s="30"/>
      <c r="K23" s="30"/>
    </row>
    <row r="24" spans="1:11" x14ac:dyDescent="0.2">
      <c r="A24" s="13"/>
      <c r="B24" s="1"/>
      <c r="C24" s="1"/>
      <c r="D24" s="1"/>
      <c r="E24" s="1"/>
      <c r="F24" s="1"/>
      <c r="G24" s="1"/>
      <c r="H24" s="1"/>
      <c r="I24" s="1"/>
      <c r="J24" s="30"/>
      <c r="K24" s="30"/>
    </row>
    <row r="25" spans="1:11" x14ac:dyDescent="0.2">
      <c r="A25" s="13"/>
      <c r="B25" s="1"/>
      <c r="C25" s="1"/>
      <c r="D25" s="1"/>
      <c r="E25" s="1"/>
      <c r="F25" s="1"/>
      <c r="G25" s="1"/>
      <c r="H25" s="1"/>
      <c r="I25" s="1"/>
      <c r="J25" s="30"/>
      <c r="K25" s="30"/>
    </row>
    <row r="26" spans="1:11" x14ac:dyDescent="0.2">
      <c r="A26" s="13"/>
      <c r="B26" s="1"/>
      <c r="C26" s="1"/>
      <c r="D26" s="1"/>
      <c r="E26" s="1"/>
      <c r="F26" s="1"/>
      <c r="G26" s="1"/>
      <c r="H26" s="1"/>
      <c r="I26" s="1"/>
      <c r="J26" s="30"/>
      <c r="K26" s="30"/>
    </row>
    <row r="27" spans="1:11" x14ac:dyDescent="0.2">
      <c r="A27" s="13"/>
      <c r="B27" s="1"/>
      <c r="C27" s="1"/>
      <c r="D27" s="1"/>
      <c r="E27" s="1"/>
      <c r="F27" s="1"/>
      <c r="G27" s="1"/>
      <c r="H27" s="1"/>
      <c r="I27" s="1"/>
      <c r="J27" s="30"/>
      <c r="K27" s="30"/>
    </row>
    <row r="28" spans="1:11" x14ac:dyDescent="0.2">
      <c r="A28" s="13"/>
      <c r="B28" s="1"/>
      <c r="C28" s="1"/>
      <c r="D28" s="1"/>
      <c r="E28" s="1"/>
      <c r="F28" s="1"/>
      <c r="G28" s="1"/>
      <c r="H28" s="1"/>
      <c r="I28" s="1"/>
      <c r="J28" s="30"/>
      <c r="K28" s="30"/>
    </row>
    <row r="29" spans="1:11" x14ac:dyDescent="0.2">
      <c r="A29" s="13"/>
      <c r="B29" s="1"/>
      <c r="C29" s="1"/>
      <c r="D29" s="1"/>
      <c r="E29" s="1"/>
      <c r="F29" s="1"/>
      <c r="G29" s="1"/>
      <c r="H29" s="1"/>
      <c r="I29" s="1"/>
      <c r="J29" s="30"/>
      <c r="K29" s="30"/>
    </row>
    <row r="30" spans="1:11" x14ac:dyDescent="0.2">
      <c r="A30" s="13"/>
      <c r="B30" s="1"/>
      <c r="C30" s="1"/>
      <c r="D30" s="1"/>
      <c r="E30" s="1"/>
      <c r="F30" s="1"/>
      <c r="G30" s="1"/>
      <c r="H30" s="1"/>
      <c r="I30" s="1"/>
      <c r="J30" s="30"/>
      <c r="K30" s="30"/>
    </row>
    <row r="31" spans="1:11" x14ac:dyDescent="0.2">
      <c r="A31" s="13"/>
      <c r="B31" s="1"/>
      <c r="C31" s="1"/>
      <c r="D31" s="1"/>
      <c r="E31" s="1"/>
      <c r="F31" s="1"/>
      <c r="G31" s="1"/>
      <c r="H31" s="1"/>
      <c r="I31" s="1"/>
      <c r="J31" s="30"/>
      <c r="K31" s="30"/>
    </row>
    <row r="32" spans="1:11" x14ac:dyDescent="0.2">
      <c r="A32" s="13"/>
      <c r="B32" s="1"/>
      <c r="C32" s="1"/>
      <c r="D32" s="1"/>
      <c r="E32" s="1"/>
      <c r="F32" s="1"/>
      <c r="G32" s="1"/>
      <c r="H32" s="1"/>
      <c r="I32" s="1"/>
      <c r="J32" s="30"/>
      <c r="K32" s="30"/>
    </row>
    <row r="33" spans="1:11" x14ac:dyDescent="0.2">
      <c r="A33" s="13"/>
      <c r="B33" s="1"/>
      <c r="C33" s="1"/>
      <c r="D33" s="1"/>
      <c r="E33" s="1"/>
      <c r="F33" s="1"/>
      <c r="G33" s="1"/>
      <c r="H33" s="1"/>
      <c r="I33" s="1"/>
      <c r="J33" s="30"/>
      <c r="K33" s="30"/>
    </row>
    <row r="34" spans="1:11" x14ac:dyDescent="0.2">
      <c r="A34" s="13"/>
      <c r="B34" s="1"/>
      <c r="C34" s="1"/>
      <c r="D34" s="1"/>
      <c r="E34" s="1"/>
      <c r="F34" s="1"/>
      <c r="G34" s="1"/>
      <c r="H34" s="1"/>
      <c r="I34" s="1"/>
      <c r="J34" s="30"/>
      <c r="K34" s="30"/>
    </row>
    <row r="35" spans="1:11" x14ac:dyDescent="0.2">
      <c r="A35" s="13"/>
      <c r="B35" s="1"/>
      <c r="C35" s="1"/>
      <c r="D35" s="1"/>
      <c r="E35" s="19"/>
      <c r="F35" s="1"/>
      <c r="G35" s="1"/>
      <c r="H35" s="1"/>
      <c r="I35" s="1"/>
      <c r="J35" s="30"/>
      <c r="K35" s="30"/>
    </row>
    <row r="36" spans="1:11" x14ac:dyDescent="0.2">
      <c r="A36" s="13"/>
      <c r="B36" s="1"/>
      <c r="C36" s="1"/>
      <c r="D36" s="1"/>
      <c r="E36" s="1"/>
      <c r="F36" s="1"/>
      <c r="G36" s="1"/>
      <c r="H36" s="1"/>
      <c r="I36" s="1"/>
      <c r="J36" s="30"/>
      <c r="K36" s="30"/>
    </row>
    <row r="37" spans="1:11" ht="13.5" thickBot="1" x14ac:dyDescent="0.25">
      <c r="A37" s="20"/>
      <c r="B37" s="69"/>
      <c r="C37" s="70"/>
      <c r="D37" s="35"/>
      <c r="E37" s="35"/>
      <c r="F37" s="10"/>
      <c r="G37" s="10"/>
      <c r="H37" s="18"/>
      <c r="I37" s="35" t="s">
        <v>46</v>
      </c>
      <c r="J37" s="30"/>
      <c r="K37" s="30"/>
    </row>
    <row r="38" spans="1:11" ht="14.25" thickBot="1" x14ac:dyDescent="0.3">
      <c r="A38" s="36" t="s">
        <v>4</v>
      </c>
      <c r="B38" s="37" t="s">
        <v>154</v>
      </c>
      <c r="C38" s="37" t="s">
        <v>155</v>
      </c>
      <c r="D38" s="71" t="s">
        <v>47</v>
      </c>
      <c r="E38" s="72" t="s">
        <v>156</v>
      </c>
      <c r="F38" s="37" t="s">
        <v>154</v>
      </c>
      <c r="G38" s="37" t="s">
        <v>146</v>
      </c>
      <c r="H38" s="71" t="s">
        <v>47</v>
      </c>
      <c r="I38" s="72" t="s">
        <v>147</v>
      </c>
      <c r="J38" s="30"/>
      <c r="K38" s="30"/>
    </row>
    <row r="39" spans="1:11" ht="14.25" thickBot="1" x14ac:dyDescent="0.3">
      <c r="A39" s="73" t="s">
        <v>23</v>
      </c>
      <c r="B39" s="84"/>
      <c r="C39" s="85"/>
      <c r="D39" s="86"/>
      <c r="E39" s="87"/>
      <c r="F39" s="74"/>
      <c r="G39" s="88"/>
      <c r="H39" s="88"/>
      <c r="I39" s="87"/>
      <c r="J39" s="30"/>
      <c r="K39" s="30"/>
    </row>
    <row r="40" spans="1:11" x14ac:dyDescent="0.2">
      <c r="A40" s="42" t="s">
        <v>24</v>
      </c>
      <c r="B40" s="77">
        <v>4558</v>
      </c>
      <c r="C40" s="77">
        <v>4282</v>
      </c>
      <c r="D40" s="89">
        <v>0</v>
      </c>
      <c r="E40" s="78">
        <f>B40-C40-D40</f>
        <v>276</v>
      </c>
      <c r="F40" s="77">
        <v>3749</v>
      </c>
      <c r="G40" s="77">
        <v>3635</v>
      </c>
      <c r="H40" s="80">
        <v>0</v>
      </c>
      <c r="I40" s="79">
        <f>F40-G40-H40</f>
        <v>114</v>
      </c>
      <c r="J40" s="30"/>
      <c r="K40" s="30"/>
    </row>
    <row r="41" spans="1:11" x14ac:dyDescent="0.2">
      <c r="A41" s="45" t="s">
        <v>25</v>
      </c>
      <c r="B41" s="81">
        <v>13825</v>
      </c>
      <c r="C41" s="81">
        <v>13516</v>
      </c>
      <c r="D41" s="82">
        <v>0</v>
      </c>
      <c r="E41" s="78">
        <f t="shared" ref="E41:E59" si="3">B41-C41-D41</f>
        <v>309</v>
      </c>
      <c r="F41" s="81">
        <v>12972</v>
      </c>
      <c r="G41" s="81">
        <v>12599</v>
      </c>
      <c r="H41" s="90">
        <v>0</v>
      </c>
      <c r="I41" s="79">
        <f t="shared" ref="I41:I59" si="4">F41-G41-H41</f>
        <v>373</v>
      </c>
      <c r="J41" s="30"/>
      <c r="K41" s="30"/>
    </row>
    <row r="42" spans="1:11" x14ac:dyDescent="0.2">
      <c r="A42" s="45" t="s">
        <v>26</v>
      </c>
      <c r="B42" s="81">
        <v>6776</v>
      </c>
      <c r="C42" s="81">
        <v>6668</v>
      </c>
      <c r="D42" s="82">
        <v>0</v>
      </c>
      <c r="E42" s="78">
        <f t="shared" si="3"/>
        <v>108</v>
      </c>
      <c r="F42" s="81">
        <v>6175</v>
      </c>
      <c r="G42" s="81">
        <v>5822</v>
      </c>
      <c r="H42" s="90">
        <v>0</v>
      </c>
      <c r="I42" s="79">
        <f t="shared" si="4"/>
        <v>353</v>
      </c>
      <c r="J42" s="30"/>
      <c r="K42" s="30"/>
    </row>
    <row r="43" spans="1:11" x14ac:dyDescent="0.2">
      <c r="A43" s="91" t="s">
        <v>27</v>
      </c>
      <c r="B43" s="92">
        <v>13101</v>
      </c>
      <c r="C43" s="92">
        <v>12401</v>
      </c>
      <c r="D43" s="93">
        <v>0</v>
      </c>
      <c r="E43" s="78">
        <f t="shared" si="3"/>
        <v>700</v>
      </c>
      <c r="F43" s="92">
        <v>11959</v>
      </c>
      <c r="G43" s="92">
        <v>10958</v>
      </c>
      <c r="H43" s="90">
        <v>0</v>
      </c>
      <c r="I43" s="79">
        <f t="shared" si="4"/>
        <v>1001</v>
      </c>
      <c r="J43" s="30"/>
      <c r="K43" s="30"/>
    </row>
    <row r="44" spans="1:11" x14ac:dyDescent="0.2">
      <c r="A44" s="91" t="s">
        <v>28</v>
      </c>
      <c r="B44" s="92">
        <v>15431</v>
      </c>
      <c r="C44" s="92">
        <v>14407</v>
      </c>
      <c r="D44" s="93">
        <v>0</v>
      </c>
      <c r="E44" s="78">
        <f t="shared" si="3"/>
        <v>1024</v>
      </c>
      <c r="F44" s="92">
        <v>13986</v>
      </c>
      <c r="G44" s="92">
        <v>13511</v>
      </c>
      <c r="H44" s="90">
        <v>0</v>
      </c>
      <c r="I44" s="79">
        <f t="shared" si="4"/>
        <v>475</v>
      </c>
      <c r="J44" s="30"/>
      <c r="K44" s="30"/>
    </row>
    <row r="45" spans="1:11" x14ac:dyDescent="0.2">
      <c r="A45" s="91" t="s">
        <v>29</v>
      </c>
      <c r="B45" s="92">
        <v>6678</v>
      </c>
      <c r="C45" s="92">
        <v>6479</v>
      </c>
      <c r="D45" s="93">
        <v>0</v>
      </c>
      <c r="E45" s="78">
        <f t="shared" si="3"/>
        <v>199</v>
      </c>
      <c r="F45" s="92">
        <v>7132</v>
      </c>
      <c r="G45" s="92">
        <v>7389</v>
      </c>
      <c r="H45" s="90">
        <v>0</v>
      </c>
      <c r="I45" s="79">
        <f t="shared" si="4"/>
        <v>-257</v>
      </c>
      <c r="J45" s="30"/>
      <c r="K45" s="30"/>
    </row>
    <row r="46" spans="1:11" x14ac:dyDescent="0.2">
      <c r="A46" s="91" t="s">
        <v>61</v>
      </c>
      <c r="B46" s="92">
        <v>7497</v>
      </c>
      <c r="C46" s="92">
        <v>7464</v>
      </c>
      <c r="D46" s="93">
        <v>0</v>
      </c>
      <c r="E46" s="78">
        <f t="shared" si="3"/>
        <v>33</v>
      </c>
      <c r="F46" s="92">
        <v>7316</v>
      </c>
      <c r="G46" s="92">
        <v>7323</v>
      </c>
      <c r="H46" s="90">
        <v>0</v>
      </c>
      <c r="I46" s="79">
        <f t="shared" si="4"/>
        <v>-7</v>
      </c>
      <c r="J46" s="30"/>
      <c r="K46" s="30"/>
    </row>
    <row r="47" spans="1:11" x14ac:dyDescent="0.2">
      <c r="A47" s="91" t="s">
        <v>30</v>
      </c>
      <c r="B47" s="92">
        <v>9751</v>
      </c>
      <c r="C47" s="92">
        <v>10028</v>
      </c>
      <c r="D47" s="93">
        <v>0</v>
      </c>
      <c r="E47" s="78">
        <f t="shared" si="3"/>
        <v>-277</v>
      </c>
      <c r="F47" s="92">
        <v>10076</v>
      </c>
      <c r="G47" s="92">
        <v>9763</v>
      </c>
      <c r="H47" s="90">
        <v>0</v>
      </c>
      <c r="I47" s="79">
        <f t="shared" si="4"/>
        <v>313</v>
      </c>
      <c r="J47" s="30"/>
      <c r="K47" s="30"/>
    </row>
    <row r="48" spans="1:11" x14ac:dyDescent="0.2">
      <c r="A48" s="45" t="s">
        <v>31</v>
      </c>
      <c r="B48" s="81">
        <v>9389</v>
      </c>
      <c r="C48" s="81">
        <v>9193</v>
      </c>
      <c r="D48" s="82">
        <v>0</v>
      </c>
      <c r="E48" s="78">
        <f t="shared" si="3"/>
        <v>196</v>
      </c>
      <c r="F48" s="81">
        <v>8899</v>
      </c>
      <c r="G48" s="81">
        <v>8454</v>
      </c>
      <c r="H48" s="90">
        <v>0</v>
      </c>
      <c r="I48" s="79">
        <f t="shared" si="4"/>
        <v>445</v>
      </c>
      <c r="J48" s="30"/>
      <c r="K48" s="30"/>
    </row>
    <row r="49" spans="1:11" x14ac:dyDescent="0.2">
      <c r="A49" s="42" t="s">
        <v>32</v>
      </c>
      <c r="B49" s="77">
        <v>12759</v>
      </c>
      <c r="C49" s="77">
        <v>12427</v>
      </c>
      <c r="D49" s="78">
        <v>0</v>
      </c>
      <c r="E49" s="78">
        <f t="shared" si="3"/>
        <v>332</v>
      </c>
      <c r="F49" s="77">
        <v>11596</v>
      </c>
      <c r="G49" s="77">
        <v>10548</v>
      </c>
      <c r="H49" s="90">
        <v>0</v>
      </c>
      <c r="I49" s="79">
        <f t="shared" si="4"/>
        <v>1048</v>
      </c>
      <c r="J49" s="30"/>
      <c r="K49" s="30"/>
    </row>
    <row r="50" spans="1:11" x14ac:dyDescent="0.2">
      <c r="A50" s="45" t="s">
        <v>33</v>
      </c>
      <c r="B50" s="81">
        <v>13713</v>
      </c>
      <c r="C50" s="81">
        <v>13152</v>
      </c>
      <c r="D50" s="82">
        <v>0</v>
      </c>
      <c r="E50" s="78">
        <f t="shared" si="3"/>
        <v>561</v>
      </c>
      <c r="F50" s="81">
        <v>12532</v>
      </c>
      <c r="G50" s="81">
        <v>12292</v>
      </c>
      <c r="H50" s="94">
        <v>0</v>
      </c>
      <c r="I50" s="79">
        <f t="shared" si="4"/>
        <v>240</v>
      </c>
      <c r="J50" s="30"/>
      <c r="K50" s="30"/>
    </row>
    <row r="51" spans="1:11" x14ac:dyDescent="0.2">
      <c r="A51" s="45" t="s">
        <v>35</v>
      </c>
      <c r="B51" s="81">
        <v>11788</v>
      </c>
      <c r="C51" s="81">
        <v>11497</v>
      </c>
      <c r="D51" s="82">
        <v>0</v>
      </c>
      <c r="E51" s="78">
        <f t="shared" si="3"/>
        <v>291</v>
      </c>
      <c r="F51" s="81">
        <v>10615</v>
      </c>
      <c r="G51" s="81">
        <v>10084</v>
      </c>
      <c r="H51" s="98">
        <v>0</v>
      </c>
      <c r="I51" s="79">
        <f t="shared" si="4"/>
        <v>531</v>
      </c>
      <c r="J51" s="30"/>
      <c r="K51" s="30"/>
    </row>
    <row r="52" spans="1:11" x14ac:dyDescent="0.2">
      <c r="A52" s="45" t="s">
        <v>36</v>
      </c>
      <c r="B52" s="81">
        <v>6694</v>
      </c>
      <c r="C52" s="81">
        <v>6467</v>
      </c>
      <c r="D52" s="82">
        <v>0</v>
      </c>
      <c r="E52" s="78">
        <f t="shared" si="3"/>
        <v>227</v>
      </c>
      <c r="F52" s="81">
        <v>6218</v>
      </c>
      <c r="G52" s="81">
        <v>6211</v>
      </c>
      <c r="H52" s="90">
        <v>0</v>
      </c>
      <c r="I52" s="79">
        <f t="shared" si="4"/>
        <v>7</v>
      </c>
      <c r="J52" s="30"/>
      <c r="K52" s="30"/>
    </row>
    <row r="53" spans="1:11" x14ac:dyDescent="0.2">
      <c r="A53" s="95" t="s">
        <v>37</v>
      </c>
      <c r="B53" s="96">
        <v>13752</v>
      </c>
      <c r="C53" s="96">
        <v>13318</v>
      </c>
      <c r="D53" s="97">
        <v>0</v>
      </c>
      <c r="E53" s="78">
        <f t="shared" si="3"/>
        <v>434</v>
      </c>
      <c r="F53" s="96">
        <v>12023</v>
      </c>
      <c r="G53" s="96">
        <v>11332</v>
      </c>
      <c r="H53" s="90">
        <v>0</v>
      </c>
      <c r="I53" s="79">
        <f t="shared" si="4"/>
        <v>691</v>
      </c>
      <c r="J53" s="30"/>
      <c r="K53" s="30"/>
    </row>
    <row r="54" spans="1:11" x14ac:dyDescent="0.2">
      <c r="A54" s="91" t="s">
        <v>38</v>
      </c>
      <c r="B54" s="92">
        <v>6044</v>
      </c>
      <c r="C54" s="92">
        <v>5863</v>
      </c>
      <c r="D54" s="93">
        <v>0</v>
      </c>
      <c r="E54" s="78">
        <f t="shared" si="3"/>
        <v>181</v>
      </c>
      <c r="F54" s="92">
        <v>5778</v>
      </c>
      <c r="G54" s="92">
        <v>5760</v>
      </c>
      <c r="H54" s="90">
        <v>0</v>
      </c>
      <c r="I54" s="79">
        <f t="shared" si="4"/>
        <v>18</v>
      </c>
      <c r="J54" s="30"/>
      <c r="K54" s="30"/>
    </row>
    <row r="55" spans="1:11" x14ac:dyDescent="0.2">
      <c r="A55" s="91" t="s">
        <v>39</v>
      </c>
      <c r="B55" s="92">
        <v>5954</v>
      </c>
      <c r="C55" s="92">
        <v>5826</v>
      </c>
      <c r="D55" s="93">
        <v>0</v>
      </c>
      <c r="E55" s="78">
        <f t="shared" si="3"/>
        <v>128</v>
      </c>
      <c r="F55" s="92">
        <v>5149</v>
      </c>
      <c r="G55" s="92">
        <v>4871</v>
      </c>
      <c r="H55" s="90">
        <v>0</v>
      </c>
      <c r="I55" s="79">
        <f t="shared" si="4"/>
        <v>278</v>
      </c>
      <c r="J55" s="30"/>
      <c r="K55" s="30"/>
    </row>
    <row r="56" spans="1:11" x14ac:dyDescent="0.2">
      <c r="A56" s="91" t="s">
        <v>40</v>
      </c>
      <c r="B56" s="92">
        <v>4388</v>
      </c>
      <c r="C56" s="92">
        <v>3654</v>
      </c>
      <c r="D56" s="93">
        <v>0</v>
      </c>
      <c r="E56" s="78">
        <f t="shared" si="3"/>
        <v>734</v>
      </c>
      <c r="F56" s="92">
        <v>4065</v>
      </c>
      <c r="G56" s="92">
        <v>4099</v>
      </c>
      <c r="H56" s="90">
        <v>0</v>
      </c>
      <c r="I56" s="79">
        <f t="shared" si="4"/>
        <v>-34</v>
      </c>
      <c r="J56" s="30"/>
      <c r="K56" s="30"/>
    </row>
    <row r="57" spans="1:11" x14ac:dyDescent="0.2">
      <c r="A57" s="91" t="s">
        <v>41</v>
      </c>
      <c r="B57" s="92">
        <v>5737</v>
      </c>
      <c r="C57" s="92">
        <v>5547</v>
      </c>
      <c r="D57" s="93">
        <v>0</v>
      </c>
      <c r="E57" s="78">
        <f t="shared" si="3"/>
        <v>190</v>
      </c>
      <c r="F57" s="92">
        <v>5866</v>
      </c>
      <c r="G57" s="92">
        <v>5543</v>
      </c>
      <c r="H57" s="90">
        <v>0</v>
      </c>
      <c r="I57" s="79">
        <f t="shared" si="4"/>
        <v>323</v>
      </c>
      <c r="J57" s="30"/>
      <c r="K57" s="30"/>
    </row>
    <row r="58" spans="1:11" x14ac:dyDescent="0.2">
      <c r="A58" s="91" t="s">
        <v>42</v>
      </c>
      <c r="B58" s="92">
        <v>6924</v>
      </c>
      <c r="C58" s="92">
        <v>6824</v>
      </c>
      <c r="D58" s="93">
        <v>0</v>
      </c>
      <c r="E58" s="78">
        <f t="shared" si="3"/>
        <v>100</v>
      </c>
      <c r="F58" s="92">
        <v>6848</v>
      </c>
      <c r="G58" s="92">
        <v>6357</v>
      </c>
      <c r="H58" s="90">
        <v>0</v>
      </c>
      <c r="I58" s="79">
        <f t="shared" si="4"/>
        <v>491</v>
      </c>
      <c r="J58" s="30"/>
      <c r="K58" s="30"/>
    </row>
    <row r="59" spans="1:11" ht="13.5" thickBot="1" x14ac:dyDescent="0.25">
      <c r="A59" s="99" t="s">
        <v>43</v>
      </c>
      <c r="B59" s="100">
        <v>6580</v>
      </c>
      <c r="C59" s="100">
        <v>6433</v>
      </c>
      <c r="D59" s="101">
        <v>0</v>
      </c>
      <c r="E59" s="97">
        <f t="shared" si="3"/>
        <v>147</v>
      </c>
      <c r="F59" s="100">
        <v>6335</v>
      </c>
      <c r="G59" s="100">
        <v>6072</v>
      </c>
      <c r="H59" s="102">
        <v>0</v>
      </c>
      <c r="I59" s="103">
        <f t="shared" si="4"/>
        <v>263</v>
      </c>
      <c r="J59" s="30"/>
      <c r="K59" s="30"/>
    </row>
    <row r="60" spans="1:11" ht="15.75" thickBot="1" x14ac:dyDescent="0.3">
      <c r="A60" s="104" t="s">
        <v>44</v>
      </c>
      <c r="B60" s="105">
        <f t="shared" ref="B60:I60" si="5">SUM(B40:B59)</f>
        <v>181339</v>
      </c>
      <c r="C60" s="105">
        <f t="shared" si="5"/>
        <v>175446</v>
      </c>
      <c r="D60" s="106">
        <f t="shared" si="5"/>
        <v>0</v>
      </c>
      <c r="E60" s="107">
        <f t="shared" si="5"/>
        <v>5893</v>
      </c>
      <c r="F60" s="108">
        <f t="shared" si="5"/>
        <v>169289</v>
      </c>
      <c r="G60" s="108">
        <f t="shared" si="5"/>
        <v>162623</v>
      </c>
      <c r="H60" s="109">
        <f t="shared" si="5"/>
        <v>0</v>
      </c>
      <c r="I60" s="107">
        <f t="shared" si="5"/>
        <v>6666</v>
      </c>
      <c r="J60" s="30"/>
      <c r="K60" s="30"/>
    </row>
    <row r="61" spans="1:11" ht="15.75" thickBot="1" x14ac:dyDescent="0.3">
      <c r="A61" s="104" t="s">
        <v>45</v>
      </c>
      <c r="B61" s="424">
        <v>75739</v>
      </c>
      <c r="C61" s="424">
        <v>74564</v>
      </c>
      <c r="D61" s="106">
        <v>0</v>
      </c>
      <c r="E61" s="448">
        <f>B61-C61-D61</f>
        <v>1175</v>
      </c>
      <c r="F61" s="424">
        <v>65107</v>
      </c>
      <c r="G61" s="424">
        <v>62619</v>
      </c>
      <c r="H61" s="109">
        <v>0</v>
      </c>
      <c r="I61" s="447">
        <f>F61-G61</f>
        <v>2488</v>
      </c>
      <c r="J61" s="30"/>
      <c r="K61" s="30"/>
    </row>
    <row r="62" spans="1:11" ht="19.5" thickBot="1" x14ac:dyDescent="0.35">
      <c r="A62" s="110" t="s">
        <v>1</v>
      </c>
      <c r="B62" s="111">
        <f>SUM(B23+B60+B61)</f>
        <v>615538</v>
      </c>
      <c r="C62" s="111">
        <f>SUM(C23+C60+C61)</f>
        <v>607197</v>
      </c>
      <c r="D62" s="112">
        <f t="shared" ref="D62:I62" si="6">SUM(D60:D61,D23)</f>
        <v>0</v>
      </c>
      <c r="E62" s="113">
        <f t="shared" si="6"/>
        <v>8341</v>
      </c>
      <c r="F62" s="114">
        <f t="shared" si="6"/>
        <v>560009</v>
      </c>
      <c r="G62" s="112">
        <f t="shared" si="6"/>
        <v>548898</v>
      </c>
      <c r="H62" s="112">
        <f t="shared" si="6"/>
        <v>0</v>
      </c>
      <c r="I62" s="112">
        <f t="shared" si="6"/>
        <v>11111</v>
      </c>
      <c r="J62" s="30"/>
      <c r="K62" s="30"/>
    </row>
    <row r="63" spans="1:11" x14ac:dyDescent="0.2">
      <c r="A63" s="115"/>
      <c r="B63" s="116"/>
      <c r="C63" s="116"/>
      <c r="D63" s="116"/>
      <c r="E63" s="116"/>
      <c r="F63" s="116"/>
      <c r="G63" s="116"/>
      <c r="H63" s="116"/>
      <c r="I63" s="116"/>
      <c r="J63" s="30"/>
      <c r="K63" s="30"/>
    </row>
    <row r="64" spans="1:11" x14ac:dyDescent="0.2">
      <c r="A64" s="115"/>
      <c r="B64" s="116"/>
      <c r="C64" s="116"/>
      <c r="D64" s="116"/>
      <c r="E64" s="116"/>
      <c r="F64" s="116"/>
      <c r="G64" s="116"/>
      <c r="H64" s="116"/>
      <c r="I64" s="116"/>
      <c r="J64" s="30"/>
      <c r="K64" s="30"/>
    </row>
    <row r="65" spans="1:11" x14ac:dyDescent="0.2">
      <c r="A65" s="115"/>
      <c r="B65" s="116"/>
      <c r="C65" s="116"/>
      <c r="D65" s="116"/>
      <c r="E65" s="1"/>
      <c r="F65" s="116"/>
      <c r="G65" s="116"/>
      <c r="H65" s="116"/>
      <c r="I65" s="116"/>
      <c r="J65" s="30"/>
      <c r="K65" s="30"/>
    </row>
    <row r="66" spans="1:11" x14ac:dyDescent="0.2">
      <c r="A66" s="115"/>
      <c r="B66" s="116"/>
      <c r="C66" s="116"/>
      <c r="D66" s="116"/>
      <c r="E66" s="117"/>
      <c r="F66" s="116"/>
      <c r="G66" s="116"/>
      <c r="H66" s="116"/>
      <c r="I66" s="116"/>
      <c r="J66" s="30"/>
      <c r="K66" s="30"/>
    </row>
    <row r="67" spans="1:11" x14ac:dyDescent="0.2">
      <c r="A67" s="115"/>
      <c r="B67" s="116"/>
      <c r="C67" s="116"/>
      <c r="D67" s="116"/>
      <c r="E67" s="1"/>
      <c r="F67" s="116"/>
      <c r="G67" s="116"/>
      <c r="H67" s="116"/>
      <c r="I67" s="116"/>
      <c r="J67" s="30"/>
      <c r="K67" s="30"/>
    </row>
    <row r="68" spans="1:11" x14ac:dyDescent="0.2">
      <c r="A68" s="115"/>
      <c r="B68" s="116"/>
      <c r="C68" s="116"/>
      <c r="D68" s="116"/>
      <c r="E68" s="1"/>
      <c r="F68" s="116"/>
      <c r="G68" s="116"/>
      <c r="H68" s="116"/>
      <c r="I68" s="116"/>
      <c r="J68" s="30"/>
      <c r="K68" s="30"/>
    </row>
    <row r="69" spans="1:11" x14ac:dyDescent="0.2">
      <c r="A69" s="115"/>
      <c r="B69" s="116"/>
      <c r="C69" s="116"/>
      <c r="D69" s="116"/>
      <c r="E69" s="116"/>
      <c r="F69" s="116"/>
      <c r="G69" s="116"/>
      <c r="H69" s="116"/>
      <c r="I69" s="116"/>
      <c r="J69" s="30"/>
      <c r="K69" s="30"/>
    </row>
    <row r="70" spans="1:11" x14ac:dyDescent="0.2">
      <c r="A70" s="115"/>
      <c r="B70" s="116"/>
      <c r="C70" s="116"/>
      <c r="D70" s="116"/>
      <c r="E70" s="116"/>
      <c r="F70" s="116"/>
      <c r="G70" s="116"/>
      <c r="H70" s="116"/>
      <c r="I70" s="116"/>
      <c r="J70" s="30"/>
      <c r="K70" s="30"/>
    </row>
    <row r="71" spans="1:11" x14ac:dyDescent="0.2">
      <c r="A71" s="115"/>
      <c r="B71" s="116"/>
      <c r="C71" s="116"/>
      <c r="D71" s="116"/>
      <c r="E71" s="116"/>
      <c r="F71" s="116"/>
      <c r="G71" s="116"/>
      <c r="H71" s="116"/>
      <c r="I71" s="116"/>
      <c r="J71" s="30"/>
      <c r="K71" s="30"/>
    </row>
    <row r="72" spans="1:11" x14ac:dyDescent="0.2">
      <c r="A72" s="115"/>
      <c r="B72" s="116"/>
      <c r="C72" s="116"/>
      <c r="D72" s="116"/>
      <c r="E72" s="19"/>
      <c r="F72" s="116"/>
      <c r="G72" s="116"/>
      <c r="H72" s="116"/>
      <c r="I72" s="116"/>
      <c r="J72" s="30"/>
      <c r="K72" s="30"/>
    </row>
    <row r="73" spans="1:11" x14ac:dyDescent="0.2">
      <c r="A73" s="4"/>
      <c r="B73" s="4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4"/>
      <c r="B74" s="4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4"/>
      <c r="B75" s="4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4"/>
      <c r="B76" s="4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4"/>
      <c r="B77" s="4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4"/>
      <c r="B78" s="4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4"/>
      <c r="B79" s="4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4"/>
      <c r="B80" s="4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4"/>
      <c r="B81" s="4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4"/>
      <c r="B82" s="4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4"/>
      <c r="B83" s="4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4"/>
      <c r="B84" s="4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4"/>
      <c r="B85" s="4"/>
      <c r="C85" s="1"/>
      <c r="D85" s="1"/>
      <c r="E85" s="1"/>
      <c r="F85" s="1"/>
      <c r="G85" s="1"/>
      <c r="H85" s="1"/>
      <c r="I85" s="1"/>
      <c r="J85" s="1"/>
      <c r="K85" s="1"/>
    </row>
  </sheetData>
  <mergeCells count="2">
    <mergeCell ref="A6:D6"/>
    <mergeCell ref="A4:C4"/>
  </mergeCells>
  <phoneticPr fontId="2" type="noConversion"/>
  <pageMargins left="0.78740157499999996" right="0.78740157499999996" top="0.984251969" bottom="0.984251969" header="0.4921259845" footer="0.4921259845"/>
  <pageSetup paperSize="9" scale="95" orientation="landscape" r:id="rId1"/>
  <headerFooter differentOddEven="1" differentFirst="1" alignWithMargins="0">
    <oddHeader>&amp;RVI/2</oddHeader>
    <evenHeader>&amp;R&amp;"Arial,Tučné"&amp;12&amp;K000080VII/3</evenHeader>
    <firstHeader>&amp;R&amp;"Arial,Tučné"&amp;12&amp;K000080VII/2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view="pageLayout" topLeftCell="A13" zoomScaleNormal="100" workbookViewId="0">
      <selection activeCell="L36" sqref="L36"/>
    </sheetView>
  </sheetViews>
  <sheetFormatPr defaultRowHeight="12.75" x14ac:dyDescent="0.2"/>
  <cols>
    <col min="1" max="1" width="17.7109375" customWidth="1"/>
    <col min="2" max="2" width="9.5703125" customWidth="1"/>
    <col min="3" max="3" width="11" customWidth="1"/>
    <col min="4" max="4" width="9.42578125" customWidth="1"/>
    <col min="5" max="5" width="10.5703125" bestFit="1" customWidth="1"/>
    <col min="6" max="6" width="10.5703125" customWidth="1"/>
    <col min="7" max="8" width="9.7109375" bestFit="1" customWidth="1"/>
    <col min="9" max="9" width="11.42578125" bestFit="1" customWidth="1"/>
    <col min="10" max="10" width="10.28515625" bestFit="1" customWidth="1"/>
    <col min="11" max="11" width="10.5703125" bestFit="1" customWidth="1"/>
    <col min="12" max="12" width="8" bestFit="1" customWidth="1"/>
    <col min="13" max="13" width="9.7109375" bestFit="1" customWidth="1"/>
  </cols>
  <sheetData>
    <row r="1" spans="1:15" x14ac:dyDescent="0.2">
      <c r="A1" s="21"/>
      <c r="B1" s="22"/>
      <c r="C1" s="23"/>
      <c r="D1" s="23"/>
      <c r="E1" s="23"/>
      <c r="F1" s="1"/>
      <c r="G1" s="1"/>
      <c r="H1" s="1"/>
      <c r="I1" s="1"/>
      <c r="J1" s="1"/>
      <c r="K1" s="1"/>
      <c r="L1" s="1"/>
      <c r="M1" s="14"/>
      <c r="N1" s="30"/>
      <c r="O1" s="30"/>
    </row>
    <row r="2" spans="1:15" x14ac:dyDescent="0.2">
      <c r="A2" s="13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30"/>
      <c r="O2" s="30"/>
    </row>
    <row r="3" spans="1:15" x14ac:dyDescent="0.2">
      <c r="A3" s="66"/>
      <c r="B3" s="15"/>
      <c r="C3" s="15"/>
      <c r="D3" s="1"/>
      <c r="E3" s="15"/>
      <c r="F3" s="15"/>
      <c r="G3" s="15"/>
      <c r="H3" s="15"/>
      <c r="I3" s="1"/>
      <c r="J3" s="1"/>
      <c r="K3" s="1"/>
      <c r="L3" s="1"/>
      <c r="M3" s="1"/>
      <c r="N3" s="30"/>
      <c r="O3" s="30"/>
    </row>
    <row r="4" spans="1:15" ht="18.75" x14ac:dyDescent="0.3">
      <c r="A4" s="489" t="s">
        <v>2</v>
      </c>
      <c r="B4" s="489"/>
      <c r="C4" s="489"/>
      <c r="D4" s="489"/>
      <c r="E4" s="118"/>
      <c r="F4" s="118"/>
      <c r="G4" s="118"/>
      <c r="H4" s="118"/>
      <c r="I4" s="1"/>
      <c r="J4" s="1"/>
      <c r="K4" s="1"/>
      <c r="L4" s="1"/>
      <c r="M4" s="1"/>
      <c r="N4" s="30"/>
      <c r="O4" s="30"/>
    </row>
    <row r="5" spans="1:15" x14ac:dyDescent="0.2">
      <c r="A5" s="13"/>
      <c r="B5" s="1"/>
      <c r="C5" s="119"/>
      <c r="D5" s="119"/>
      <c r="E5" s="119"/>
      <c r="F5" s="119"/>
      <c r="G5" s="119"/>
      <c r="H5" s="119"/>
      <c r="I5" s="1"/>
      <c r="J5" s="1"/>
      <c r="K5" s="1"/>
      <c r="L5" s="1"/>
      <c r="M5" s="1"/>
      <c r="N5" s="30"/>
      <c r="O5" s="30"/>
    </row>
    <row r="6" spans="1:15" ht="15.75" x14ac:dyDescent="0.25">
      <c r="A6" s="487" t="s">
        <v>158</v>
      </c>
      <c r="B6" s="488"/>
      <c r="C6" s="488"/>
      <c r="D6" s="488"/>
      <c r="E6" s="488"/>
      <c r="F6" s="488"/>
      <c r="G6" s="488"/>
      <c r="H6" s="119"/>
      <c r="I6" s="1"/>
      <c r="J6" s="1"/>
      <c r="K6" s="1"/>
      <c r="L6" s="1"/>
      <c r="M6" s="1"/>
      <c r="N6" s="30"/>
      <c r="O6" s="30"/>
    </row>
    <row r="7" spans="1:15" ht="13.5" thickBot="1" x14ac:dyDescent="0.25">
      <c r="A7" s="13"/>
      <c r="B7" s="121"/>
      <c r="C7" s="119"/>
      <c r="D7" s="119"/>
      <c r="E7" s="119"/>
      <c r="F7" s="119"/>
      <c r="G7" s="119"/>
      <c r="H7" s="119"/>
      <c r="I7" s="1"/>
      <c r="J7" s="1"/>
      <c r="K7" s="1"/>
      <c r="L7" s="1"/>
      <c r="M7" s="121" t="s">
        <v>46</v>
      </c>
      <c r="N7" s="30"/>
      <c r="O7" s="30"/>
    </row>
    <row r="8" spans="1:15" ht="13.5" x14ac:dyDescent="0.25">
      <c r="A8" s="122" t="s">
        <v>4</v>
      </c>
      <c r="B8" s="123" t="s">
        <v>48</v>
      </c>
      <c r="C8" s="123" t="s">
        <v>49</v>
      </c>
      <c r="D8" s="123" t="s">
        <v>50</v>
      </c>
      <c r="E8" s="123" t="s">
        <v>51</v>
      </c>
      <c r="F8" s="123" t="s">
        <v>52</v>
      </c>
      <c r="G8" s="124" t="s">
        <v>53</v>
      </c>
      <c r="H8" s="123" t="s">
        <v>48</v>
      </c>
      <c r="I8" s="123" t="s">
        <v>49</v>
      </c>
      <c r="J8" s="123" t="s">
        <v>50</v>
      </c>
      <c r="K8" s="123" t="s">
        <v>51</v>
      </c>
      <c r="L8" s="123" t="s">
        <v>52</v>
      </c>
      <c r="M8" s="124" t="s">
        <v>53</v>
      </c>
      <c r="N8" s="30"/>
      <c r="O8" s="30"/>
    </row>
    <row r="9" spans="1:15" ht="13.5" x14ac:dyDescent="0.25">
      <c r="A9" s="125"/>
      <c r="B9" s="126" t="s">
        <v>54</v>
      </c>
      <c r="C9" s="126" t="s">
        <v>55</v>
      </c>
      <c r="D9" s="127">
        <v>2023</v>
      </c>
      <c r="E9" s="126" t="s">
        <v>56</v>
      </c>
      <c r="F9" s="126" t="s">
        <v>57</v>
      </c>
      <c r="G9" s="128">
        <v>2023</v>
      </c>
      <c r="H9" s="126" t="s">
        <v>54</v>
      </c>
      <c r="I9" s="126" t="s">
        <v>55</v>
      </c>
      <c r="J9" s="126">
        <v>2022</v>
      </c>
      <c r="K9" s="126" t="s">
        <v>56</v>
      </c>
      <c r="L9" s="126" t="s">
        <v>58</v>
      </c>
      <c r="M9" s="128">
        <v>2022</v>
      </c>
      <c r="N9" s="30"/>
      <c r="O9" s="30"/>
    </row>
    <row r="10" spans="1:15" ht="14.25" thickBot="1" x14ac:dyDescent="0.3">
      <c r="A10" s="129"/>
      <c r="B10" s="130">
        <v>2023</v>
      </c>
      <c r="C10" s="130">
        <v>2023</v>
      </c>
      <c r="D10" s="130"/>
      <c r="E10" s="130" t="s">
        <v>157</v>
      </c>
      <c r="F10" s="130" t="s">
        <v>59</v>
      </c>
      <c r="G10" s="131"/>
      <c r="H10" s="132">
        <v>2022</v>
      </c>
      <c r="I10" s="130">
        <v>2022</v>
      </c>
      <c r="J10" s="130"/>
      <c r="K10" s="130" t="s">
        <v>148</v>
      </c>
      <c r="L10" s="130"/>
      <c r="M10" s="133"/>
      <c r="N10" s="30"/>
      <c r="O10" s="30"/>
    </row>
    <row r="11" spans="1:15" ht="14.25" thickBot="1" x14ac:dyDescent="0.3">
      <c r="A11" s="36" t="s">
        <v>8</v>
      </c>
      <c r="B11" s="134"/>
      <c r="C11" s="135"/>
      <c r="D11" s="135"/>
      <c r="E11" s="135"/>
      <c r="F11" s="135"/>
      <c r="G11" s="136"/>
      <c r="H11" s="137"/>
      <c r="I11" s="137"/>
      <c r="J11" s="137"/>
      <c r="K11" s="137"/>
      <c r="L11" s="135"/>
      <c r="M11" s="136"/>
      <c r="N11" s="30"/>
      <c r="O11" s="30"/>
    </row>
    <row r="12" spans="1:15" x14ac:dyDescent="0.2">
      <c r="A12" s="138" t="s">
        <v>152</v>
      </c>
      <c r="B12" s="77">
        <v>24959</v>
      </c>
      <c r="C12" s="139">
        <v>3023</v>
      </c>
      <c r="D12" s="139">
        <v>270</v>
      </c>
      <c r="E12" s="139">
        <v>2541</v>
      </c>
      <c r="F12" s="140">
        <v>0</v>
      </c>
      <c r="G12" s="141">
        <f t="shared" ref="G12:G24" si="0">SUM(B12:F12)</f>
        <v>30793</v>
      </c>
      <c r="H12" s="77">
        <v>22755</v>
      </c>
      <c r="I12" s="139">
        <v>3536</v>
      </c>
      <c r="J12" s="139">
        <v>188</v>
      </c>
      <c r="K12" s="139">
        <v>1441</v>
      </c>
      <c r="L12" s="140">
        <v>0</v>
      </c>
      <c r="M12" s="142">
        <f>SUM(H12:L12)</f>
        <v>27920</v>
      </c>
      <c r="N12" s="30"/>
      <c r="O12" s="30"/>
    </row>
    <row r="13" spans="1:15" x14ac:dyDescent="0.2">
      <c r="A13" s="16" t="s">
        <v>10</v>
      </c>
      <c r="B13" s="81">
        <v>23526</v>
      </c>
      <c r="C13" s="143">
        <v>4647</v>
      </c>
      <c r="D13" s="143">
        <v>460</v>
      </c>
      <c r="E13" s="143">
        <v>228</v>
      </c>
      <c r="F13" s="143">
        <v>0</v>
      </c>
      <c r="G13" s="144">
        <f t="shared" si="0"/>
        <v>28861</v>
      </c>
      <c r="H13" s="81">
        <v>21378</v>
      </c>
      <c r="I13" s="143">
        <v>4274</v>
      </c>
      <c r="J13" s="143">
        <v>191</v>
      </c>
      <c r="K13" s="143">
        <v>533</v>
      </c>
      <c r="L13" s="143">
        <v>0</v>
      </c>
      <c r="M13" s="79">
        <f t="shared" ref="M13:M24" si="1">SUM(H13:L13)</f>
        <v>26376</v>
      </c>
      <c r="N13" s="30"/>
      <c r="O13" s="30"/>
    </row>
    <row r="14" spans="1:15" x14ac:dyDescent="0.2">
      <c r="A14" s="16" t="s">
        <v>11</v>
      </c>
      <c r="B14" s="81">
        <v>22604</v>
      </c>
      <c r="C14" s="143">
        <v>3966</v>
      </c>
      <c r="D14" s="143">
        <v>389</v>
      </c>
      <c r="E14" s="143">
        <v>1057</v>
      </c>
      <c r="F14" s="143">
        <v>0</v>
      </c>
      <c r="G14" s="144">
        <f t="shared" si="0"/>
        <v>28016</v>
      </c>
      <c r="H14" s="81">
        <v>21378</v>
      </c>
      <c r="I14" s="143">
        <v>3830</v>
      </c>
      <c r="J14" s="143">
        <v>154</v>
      </c>
      <c r="K14" s="143">
        <v>1242</v>
      </c>
      <c r="L14" s="143">
        <v>0</v>
      </c>
      <c r="M14" s="79">
        <f t="shared" si="1"/>
        <v>26604</v>
      </c>
      <c r="N14" s="30"/>
      <c r="O14" s="30"/>
    </row>
    <row r="15" spans="1:15" x14ac:dyDescent="0.2">
      <c r="A15" s="16" t="s">
        <v>12</v>
      </c>
      <c r="B15" s="81">
        <v>23508</v>
      </c>
      <c r="C15" s="143">
        <v>3573</v>
      </c>
      <c r="D15" s="143">
        <v>290</v>
      </c>
      <c r="E15" s="143">
        <v>1113</v>
      </c>
      <c r="F15" s="143">
        <v>0</v>
      </c>
      <c r="G15" s="144">
        <f>SUM(B15:F15)</f>
        <v>28484</v>
      </c>
      <c r="H15" s="81">
        <v>21539</v>
      </c>
      <c r="I15" s="143">
        <v>3681</v>
      </c>
      <c r="J15" s="143">
        <v>282</v>
      </c>
      <c r="K15" s="143">
        <v>1175</v>
      </c>
      <c r="L15" s="143">
        <v>0</v>
      </c>
      <c r="M15" s="79">
        <f t="shared" si="1"/>
        <v>26677</v>
      </c>
      <c r="N15" s="30"/>
      <c r="O15" s="30"/>
    </row>
    <row r="16" spans="1:15" x14ac:dyDescent="0.2">
      <c r="A16" s="16" t="s">
        <v>13</v>
      </c>
      <c r="B16" s="81">
        <v>16948</v>
      </c>
      <c r="C16" s="143">
        <v>3919</v>
      </c>
      <c r="D16" s="143">
        <v>180</v>
      </c>
      <c r="E16" s="143">
        <v>2570</v>
      </c>
      <c r="F16" s="143">
        <v>0</v>
      </c>
      <c r="G16" s="144">
        <f t="shared" si="0"/>
        <v>23617</v>
      </c>
      <c r="H16" s="81">
        <v>16744</v>
      </c>
      <c r="I16" s="143">
        <v>3003</v>
      </c>
      <c r="J16" s="143">
        <v>189</v>
      </c>
      <c r="K16" s="143">
        <v>2580</v>
      </c>
      <c r="L16" s="143">
        <v>0</v>
      </c>
      <c r="M16" s="79">
        <f t="shared" si="1"/>
        <v>22516</v>
      </c>
      <c r="N16" s="30"/>
      <c r="O16" s="30"/>
    </row>
    <row r="17" spans="1:15" x14ac:dyDescent="0.2">
      <c r="A17" s="16" t="s">
        <v>14</v>
      </c>
      <c r="B17" s="81">
        <v>20577</v>
      </c>
      <c r="C17" s="143">
        <v>4519</v>
      </c>
      <c r="D17" s="143">
        <v>160</v>
      </c>
      <c r="E17" s="143">
        <v>2066</v>
      </c>
      <c r="F17" s="143">
        <v>0</v>
      </c>
      <c r="G17" s="144">
        <f>SUM(B17:F17)</f>
        <v>27322</v>
      </c>
      <c r="H17" s="81">
        <v>19448</v>
      </c>
      <c r="I17" s="143">
        <v>3889</v>
      </c>
      <c r="J17" s="143">
        <v>235</v>
      </c>
      <c r="K17" s="143">
        <v>1814</v>
      </c>
      <c r="L17" s="143">
        <v>0</v>
      </c>
      <c r="M17" s="79">
        <f t="shared" si="1"/>
        <v>25386</v>
      </c>
      <c r="N17" s="30"/>
      <c r="O17" s="30"/>
    </row>
    <row r="18" spans="1:15" x14ac:dyDescent="0.2">
      <c r="A18" s="16" t="s">
        <v>15</v>
      </c>
      <c r="B18" s="81">
        <v>19568</v>
      </c>
      <c r="C18" s="143">
        <v>2990</v>
      </c>
      <c r="D18" s="143">
        <v>201</v>
      </c>
      <c r="E18" s="143">
        <v>3001</v>
      </c>
      <c r="F18" s="143">
        <v>0</v>
      </c>
      <c r="G18" s="144">
        <f t="shared" si="0"/>
        <v>25760</v>
      </c>
      <c r="H18" s="81">
        <v>19051</v>
      </c>
      <c r="I18" s="143">
        <v>3462</v>
      </c>
      <c r="J18" s="143">
        <v>248</v>
      </c>
      <c r="K18" s="143">
        <v>2766</v>
      </c>
      <c r="L18" s="143">
        <v>0</v>
      </c>
      <c r="M18" s="79">
        <f t="shared" si="1"/>
        <v>25527</v>
      </c>
      <c r="N18" s="30"/>
      <c r="O18" s="30"/>
    </row>
    <row r="19" spans="1:15" x14ac:dyDescent="0.2">
      <c r="A19" s="16" t="s">
        <v>16</v>
      </c>
      <c r="B19" s="81">
        <v>19328</v>
      </c>
      <c r="C19" s="143">
        <v>3729</v>
      </c>
      <c r="D19" s="143">
        <v>542</v>
      </c>
      <c r="E19" s="143">
        <v>3679</v>
      </c>
      <c r="F19" s="143">
        <v>0</v>
      </c>
      <c r="G19" s="144">
        <f t="shared" si="0"/>
        <v>27278</v>
      </c>
      <c r="H19" s="81">
        <v>17435</v>
      </c>
      <c r="I19" s="143">
        <v>3525</v>
      </c>
      <c r="J19" s="143">
        <v>307</v>
      </c>
      <c r="K19" s="143">
        <v>750</v>
      </c>
      <c r="L19" s="143">
        <v>0</v>
      </c>
      <c r="M19" s="79">
        <f t="shared" si="1"/>
        <v>22017</v>
      </c>
      <c r="N19" s="30"/>
      <c r="O19" s="30"/>
    </row>
    <row r="20" spans="1:15" x14ac:dyDescent="0.2">
      <c r="A20" s="16" t="s">
        <v>17</v>
      </c>
      <c r="B20" s="81">
        <v>22649</v>
      </c>
      <c r="C20" s="143">
        <v>3823</v>
      </c>
      <c r="D20" s="143">
        <v>306</v>
      </c>
      <c r="E20" s="143">
        <v>3386</v>
      </c>
      <c r="F20" s="143">
        <v>0</v>
      </c>
      <c r="G20" s="144">
        <f t="shared" si="0"/>
        <v>30164</v>
      </c>
      <c r="H20" s="81">
        <v>20151</v>
      </c>
      <c r="I20" s="143">
        <v>3816</v>
      </c>
      <c r="J20" s="143">
        <v>179</v>
      </c>
      <c r="K20" s="143">
        <v>1593</v>
      </c>
      <c r="L20" s="143">
        <v>0</v>
      </c>
      <c r="M20" s="79">
        <f t="shared" si="1"/>
        <v>25739</v>
      </c>
      <c r="N20" s="30"/>
      <c r="O20" s="30"/>
    </row>
    <row r="21" spans="1:15" x14ac:dyDescent="0.2">
      <c r="A21" s="16" t="s">
        <v>18</v>
      </c>
      <c r="B21" s="81">
        <v>21089</v>
      </c>
      <c r="C21" s="143">
        <v>3064</v>
      </c>
      <c r="D21" s="143">
        <v>379</v>
      </c>
      <c r="E21" s="143">
        <v>3223</v>
      </c>
      <c r="F21" s="143">
        <v>0</v>
      </c>
      <c r="G21" s="144">
        <f t="shared" si="0"/>
        <v>27755</v>
      </c>
      <c r="H21" s="81">
        <v>17916</v>
      </c>
      <c r="I21" s="143">
        <v>3721</v>
      </c>
      <c r="J21" s="143">
        <v>362</v>
      </c>
      <c r="K21" s="143">
        <v>1588</v>
      </c>
      <c r="L21" s="143">
        <v>0</v>
      </c>
      <c r="M21" s="79">
        <f t="shared" si="1"/>
        <v>23587</v>
      </c>
      <c r="N21" s="30"/>
      <c r="O21" s="30"/>
    </row>
    <row r="22" spans="1:15" x14ac:dyDescent="0.2">
      <c r="A22" s="16" t="s">
        <v>19</v>
      </c>
      <c r="B22" s="81">
        <v>19487</v>
      </c>
      <c r="C22" s="143">
        <v>2505</v>
      </c>
      <c r="D22" s="143">
        <v>489</v>
      </c>
      <c r="E22" s="143">
        <v>863</v>
      </c>
      <c r="F22" s="143">
        <v>0</v>
      </c>
      <c r="G22" s="144">
        <f>SUM(B22:F22)</f>
        <v>23344</v>
      </c>
      <c r="H22" s="81">
        <v>17387</v>
      </c>
      <c r="I22" s="143">
        <v>2108</v>
      </c>
      <c r="J22" s="143">
        <v>420</v>
      </c>
      <c r="K22" s="143">
        <v>414</v>
      </c>
      <c r="L22" s="143">
        <v>0</v>
      </c>
      <c r="M22" s="145">
        <f>SUM(H22:L22)</f>
        <v>20329</v>
      </c>
      <c r="N22" s="30"/>
      <c r="O22" s="30"/>
    </row>
    <row r="23" spans="1:15" x14ac:dyDescent="0.2">
      <c r="A23" s="138" t="s">
        <v>20</v>
      </c>
      <c r="B23" s="96">
        <v>19986</v>
      </c>
      <c r="C23" s="146">
        <v>4382</v>
      </c>
      <c r="D23" s="146">
        <v>348</v>
      </c>
      <c r="E23" s="146">
        <v>1564</v>
      </c>
      <c r="F23" s="146">
        <v>0</v>
      </c>
      <c r="G23" s="141">
        <f>SUM(B23:F23)</f>
        <v>26280</v>
      </c>
      <c r="H23" s="96">
        <v>19550</v>
      </c>
      <c r="I23" s="146">
        <v>3789</v>
      </c>
      <c r="J23" s="146">
        <v>312</v>
      </c>
      <c r="K23" s="146">
        <v>1956</v>
      </c>
      <c r="L23" s="139">
        <v>0</v>
      </c>
      <c r="M23" s="79">
        <f>SUM(H23:L23)</f>
        <v>25607</v>
      </c>
      <c r="N23" s="30"/>
      <c r="O23" s="30"/>
    </row>
    <row r="24" spans="1:15" ht="13.5" thickBot="1" x14ac:dyDescent="0.25">
      <c r="A24" s="147" t="s">
        <v>60</v>
      </c>
      <c r="B24" s="81">
        <v>22892</v>
      </c>
      <c r="C24" s="143">
        <v>3374</v>
      </c>
      <c r="D24" s="143">
        <v>188</v>
      </c>
      <c r="E24" s="143">
        <v>4331</v>
      </c>
      <c r="F24" s="143">
        <v>0</v>
      </c>
      <c r="G24" s="144">
        <f t="shared" si="0"/>
        <v>30785</v>
      </c>
      <c r="H24" s="81">
        <v>21198</v>
      </c>
      <c r="I24" s="143">
        <v>3598</v>
      </c>
      <c r="J24" s="143">
        <v>172</v>
      </c>
      <c r="K24" s="143">
        <v>2360</v>
      </c>
      <c r="L24" s="143">
        <v>0</v>
      </c>
      <c r="M24" s="103">
        <f t="shared" si="1"/>
        <v>27328</v>
      </c>
      <c r="N24" s="30"/>
      <c r="O24" s="30"/>
    </row>
    <row r="25" spans="1:15" ht="15.75" thickBot="1" x14ac:dyDescent="0.3">
      <c r="A25" s="148" t="s">
        <v>22</v>
      </c>
      <c r="B25" s="149">
        <f>SUM(B12:B24)</f>
        <v>277121</v>
      </c>
      <c r="C25" s="150">
        <f>SUM(C12:C24)</f>
        <v>47514</v>
      </c>
      <c r="D25" s="150">
        <f>SUM(D12:D24)</f>
        <v>4202</v>
      </c>
      <c r="E25" s="150">
        <f>SUM(E12:E24)</f>
        <v>29622</v>
      </c>
      <c r="F25" s="150">
        <f>SUM(F12:F24)</f>
        <v>0</v>
      </c>
      <c r="G25" s="151">
        <f>SUM(B25:F25)</f>
        <v>358459</v>
      </c>
      <c r="H25" s="149">
        <f t="shared" ref="H25:M25" si="2">SUM(H12:H24)</f>
        <v>255930</v>
      </c>
      <c r="I25" s="149">
        <f t="shared" si="2"/>
        <v>46232</v>
      </c>
      <c r="J25" s="152">
        <f t="shared" si="2"/>
        <v>3239</v>
      </c>
      <c r="K25" s="153">
        <f t="shared" si="2"/>
        <v>20212</v>
      </c>
      <c r="L25" s="154">
        <f t="shared" si="2"/>
        <v>0</v>
      </c>
      <c r="M25" s="155">
        <f t="shared" si="2"/>
        <v>325613</v>
      </c>
      <c r="N25" s="30"/>
      <c r="O25" s="30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0"/>
      <c r="O26" s="30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0"/>
      <c r="O27" s="30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0"/>
      <c r="O28" s="30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0"/>
      <c r="O29" s="30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0"/>
      <c r="O30" s="30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0"/>
      <c r="O31" s="30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0"/>
      <c r="O32" s="30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0"/>
      <c r="O33" s="30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0"/>
      <c r="O34" s="30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0"/>
      <c r="O35" s="30"/>
    </row>
    <row r="36" spans="1:15" x14ac:dyDescent="0.2">
      <c r="A36" s="1"/>
      <c r="B36" s="1"/>
      <c r="C36" s="1"/>
      <c r="D36" s="1"/>
      <c r="E36" s="1"/>
      <c r="F36" s="1"/>
      <c r="G36" s="19"/>
      <c r="H36" s="1"/>
      <c r="I36" s="1"/>
      <c r="J36" s="1"/>
      <c r="K36" s="1"/>
      <c r="L36" s="1"/>
      <c r="M36" s="1"/>
      <c r="N36" s="30"/>
      <c r="O36" s="30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0"/>
      <c r="O37" s="30"/>
    </row>
    <row r="38" spans="1:15" ht="13.5" thickBot="1" x14ac:dyDescent="0.25">
      <c r="A38" s="13"/>
      <c r="B38" s="121"/>
      <c r="C38" s="119"/>
      <c r="D38" s="119"/>
      <c r="E38" s="119"/>
      <c r="F38" s="119"/>
      <c r="G38" s="119"/>
      <c r="H38" s="119"/>
      <c r="I38" s="1"/>
      <c r="J38" s="1"/>
      <c r="K38" s="1"/>
      <c r="L38" s="1"/>
      <c r="M38" s="121" t="s">
        <v>46</v>
      </c>
      <c r="N38" s="30"/>
      <c r="O38" s="30"/>
    </row>
    <row r="39" spans="1:15" ht="13.5" x14ac:dyDescent="0.25">
      <c r="A39" s="122" t="s">
        <v>4</v>
      </c>
      <c r="B39" s="123" t="s">
        <v>48</v>
      </c>
      <c r="C39" s="123" t="s">
        <v>49</v>
      </c>
      <c r="D39" s="123" t="s">
        <v>50</v>
      </c>
      <c r="E39" s="123" t="s">
        <v>51</v>
      </c>
      <c r="F39" s="123" t="s">
        <v>52</v>
      </c>
      <c r="G39" s="124" t="s">
        <v>53</v>
      </c>
      <c r="H39" s="123" t="s">
        <v>48</v>
      </c>
      <c r="I39" s="123" t="s">
        <v>49</v>
      </c>
      <c r="J39" s="123" t="s">
        <v>50</v>
      </c>
      <c r="K39" s="123" t="s">
        <v>51</v>
      </c>
      <c r="L39" s="123" t="s">
        <v>52</v>
      </c>
      <c r="M39" s="124" t="s">
        <v>53</v>
      </c>
      <c r="N39" s="30"/>
      <c r="O39" s="30"/>
    </row>
    <row r="40" spans="1:15" ht="13.5" x14ac:dyDescent="0.25">
      <c r="A40" s="125"/>
      <c r="B40" s="126" t="s">
        <v>54</v>
      </c>
      <c r="C40" s="126" t="s">
        <v>55</v>
      </c>
      <c r="D40" s="126">
        <v>2023</v>
      </c>
      <c r="E40" s="126" t="s">
        <v>56</v>
      </c>
      <c r="F40" s="126" t="s">
        <v>57</v>
      </c>
      <c r="G40" s="128">
        <v>2023</v>
      </c>
      <c r="H40" s="126" t="s">
        <v>54</v>
      </c>
      <c r="I40" s="126" t="s">
        <v>55</v>
      </c>
      <c r="J40" s="126">
        <v>2022</v>
      </c>
      <c r="K40" s="126" t="s">
        <v>56</v>
      </c>
      <c r="L40" s="126" t="s">
        <v>58</v>
      </c>
      <c r="M40" s="128">
        <v>2022</v>
      </c>
      <c r="N40" s="30"/>
      <c r="O40" s="30"/>
    </row>
    <row r="41" spans="1:15" ht="14.25" thickBot="1" x14ac:dyDescent="0.3">
      <c r="A41" s="129"/>
      <c r="B41" s="130">
        <v>2023</v>
      </c>
      <c r="C41" s="130">
        <v>2023</v>
      </c>
      <c r="D41" s="130"/>
      <c r="E41" s="130" t="s">
        <v>157</v>
      </c>
      <c r="F41" s="130" t="s">
        <v>59</v>
      </c>
      <c r="G41" s="131"/>
      <c r="H41" s="130">
        <v>2022</v>
      </c>
      <c r="I41" s="130">
        <v>2022</v>
      </c>
      <c r="J41" s="130"/>
      <c r="K41" s="130" t="s">
        <v>148</v>
      </c>
      <c r="L41" s="130"/>
      <c r="M41" s="133"/>
      <c r="N41" s="30"/>
      <c r="O41" s="30"/>
    </row>
    <row r="42" spans="1:15" ht="14.25" thickBot="1" x14ac:dyDescent="0.3">
      <c r="A42" s="36" t="s">
        <v>23</v>
      </c>
      <c r="B42" s="156"/>
      <c r="C42" s="157"/>
      <c r="D42" s="157"/>
      <c r="E42" s="157"/>
      <c r="F42" s="158"/>
      <c r="G42" s="87"/>
      <c r="H42" s="159"/>
      <c r="I42" s="156"/>
      <c r="J42" s="156"/>
      <c r="K42" s="156"/>
      <c r="L42" s="160"/>
      <c r="M42" s="87"/>
      <c r="N42" s="30"/>
      <c r="O42" s="30"/>
    </row>
    <row r="43" spans="1:15" x14ac:dyDescent="0.2">
      <c r="A43" s="138" t="s">
        <v>24</v>
      </c>
      <c r="B43" s="77">
        <v>43074</v>
      </c>
      <c r="C43" s="139">
        <v>865</v>
      </c>
      <c r="D43" s="139">
        <v>0</v>
      </c>
      <c r="E43" s="139">
        <v>619</v>
      </c>
      <c r="F43" s="140">
        <v>0</v>
      </c>
      <c r="G43" s="141">
        <f t="shared" ref="G43:G62" si="3">SUM(B43:F43)</f>
        <v>44558</v>
      </c>
      <c r="H43" s="77">
        <v>2501</v>
      </c>
      <c r="I43" s="139">
        <v>704</v>
      </c>
      <c r="J43" s="139">
        <v>0</v>
      </c>
      <c r="K43" s="139">
        <v>544</v>
      </c>
      <c r="L43" s="140">
        <v>0</v>
      </c>
      <c r="M43" s="79">
        <f t="shared" ref="M43:M62" si="4">SUM(H43:L43)</f>
        <v>3749</v>
      </c>
      <c r="N43" s="30"/>
      <c r="O43" s="30"/>
    </row>
    <row r="44" spans="1:15" x14ac:dyDescent="0.2">
      <c r="A44" s="16" t="s">
        <v>25</v>
      </c>
      <c r="B44" s="81">
        <v>8964</v>
      </c>
      <c r="C44" s="143">
        <v>2878</v>
      </c>
      <c r="D44" s="143">
        <v>0</v>
      </c>
      <c r="E44" s="143">
        <v>1983</v>
      </c>
      <c r="F44" s="143">
        <v>0</v>
      </c>
      <c r="G44" s="144">
        <f>SUM(B44:F44)</f>
        <v>13825</v>
      </c>
      <c r="H44" s="81">
        <v>9053</v>
      </c>
      <c r="I44" s="143">
        <v>2238</v>
      </c>
      <c r="J44" s="143">
        <v>0</v>
      </c>
      <c r="K44" s="143">
        <v>1681</v>
      </c>
      <c r="L44" s="143">
        <v>0</v>
      </c>
      <c r="M44" s="145">
        <f t="shared" si="4"/>
        <v>12972</v>
      </c>
      <c r="N44" s="30"/>
      <c r="O44" s="30"/>
    </row>
    <row r="45" spans="1:15" x14ac:dyDescent="0.2">
      <c r="A45" s="16" t="s">
        <v>26</v>
      </c>
      <c r="B45" s="81">
        <v>4307</v>
      </c>
      <c r="C45" s="143">
        <v>1148</v>
      </c>
      <c r="D45" s="143">
        <v>0</v>
      </c>
      <c r="E45" s="143">
        <v>1321</v>
      </c>
      <c r="F45" s="143">
        <v>0</v>
      </c>
      <c r="G45" s="144">
        <f t="shared" si="3"/>
        <v>6776</v>
      </c>
      <c r="H45" s="81">
        <v>3892</v>
      </c>
      <c r="I45" s="143">
        <v>1350</v>
      </c>
      <c r="J45" s="143">
        <v>0</v>
      </c>
      <c r="K45" s="143">
        <v>933</v>
      </c>
      <c r="L45" s="143">
        <v>0</v>
      </c>
      <c r="M45" s="145">
        <f t="shared" si="4"/>
        <v>6175</v>
      </c>
      <c r="N45" s="30"/>
      <c r="O45" s="30"/>
    </row>
    <row r="46" spans="1:15" x14ac:dyDescent="0.2">
      <c r="A46" s="161" t="s">
        <v>27</v>
      </c>
      <c r="B46" s="92">
        <v>8209</v>
      </c>
      <c r="C46" s="162">
        <v>2734</v>
      </c>
      <c r="D46" s="162">
        <v>0</v>
      </c>
      <c r="E46" s="162">
        <v>2158</v>
      </c>
      <c r="F46" s="162">
        <v>0</v>
      </c>
      <c r="G46" s="163">
        <f t="shared" si="3"/>
        <v>13101</v>
      </c>
      <c r="H46" s="92">
        <v>7141</v>
      </c>
      <c r="I46" s="162">
        <v>3073</v>
      </c>
      <c r="J46" s="162">
        <v>0</v>
      </c>
      <c r="K46" s="162">
        <v>1745</v>
      </c>
      <c r="L46" s="162">
        <v>0</v>
      </c>
      <c r="M46" s="145">
        <f t="shared" si="4"/>
        <v>11959</v>
      </c>
      <c r="N46" s="30"/>
      <c r="O46" s="30"/>
    </row>
    <row r="47" spans="1:15" x14ac:dyDescent="0.2">
      <c r="A47" s="161" t="s">
        <v>28</v>
      </c>
      <c r="B47" s="92">
        <v>10232</v>
      </c>
      <c r="C47" s="162">
        <v>2631</v>
      </c>
      <c r="D47" s="162">
        <v>188</v>
      </c>
      <c r="E47" s="162">
        <v>2380</v>
      </c>
      <c r="F47" s="162">
        <v>0</v>
      </c>
      <c r="G47" s="163">
        <f t="shared" si="3"/>
        <v>15431</v>
      </c>
      <c r="H47" s="92">
        <v>9401</v>
      </c>
      <c r="I47" s="162">
        <v>2301</v>
      </c>
      <c r="J47" s="162">
        <v>227</v>
      </c>
      <c r="K47" s="162">
        <v>2057</v>
      </c>
      <c r="L47" s="162">
        <v>0</v>
      </c>
      <c r="M47" s="145">
        <f t="shared" si="4"/>
        <v>13986</v>
      </c>
      <c r="N47" s="30"/>
      <c r="O47" s="30"/>
    </row>
    <row r="48" spans="1:15" x14ac:dyDescent="0.2">
      <c r="A48" s="161" t="s">
        <v>29</v>
      </c>
      <c r="B48" s="92">
        <v>4574</v>
      </c>
      <c r="C48" s="162">
        <v>1186</v>
      </c>
      <c r="D48" s="162">
        <v>0</v>
      </c>
      <c r="E48" s="162">
        <v>918</v>
      </c>
      <c r="F48" s="162">
        <v>0</v>
      </c>
      <c r="G48" s="163">
        <f t="shared" si="3"/>
        <v>6678</v>
      </c>
      <c r="H48" s="92">
        <v>5214</v>
      </c>
      <c r="I48" s="162">
        <v>1143</v>
      </c>
      <c r="J48" s="162">
        <v>0</v>
      </c>
      <c r="K48" s="162">
        <v>775</v>
      </c>
      <c r="L48" s="162">
        <v>0</v>
      </c>
      <c r="M48" s="145">
        <f t="shared" si="4"/>
        <v>7132</v>
      </c>
      <c r="N48" s="30"/>
      <c r="O48" s="30"/>
    </row>
    <row r="49" spans="1:15" x14ac:dyDescent="0.2">
      <c r="A49" s="161" t="s">
        <v>61</v>
      </c>
      <c r="B49" s="92">
        <v>4744</v>
      </c>
      <c r="C49" s="162">
        <v>1401</v>
      </c>
      <c r="D49" s="162">
        <v>1</v>
      </c>
      <c r="E49" s="162">
        <v>1351</v>
      </c>
      <c r="F49" s="162">
        <v>0</v>
      </c>
      <c r="G49" s="163">
        <f t="shared" si="3"/>
        <v>7497</v>
      </c>
      <c r="H49" s="92">
        <v>4869</v>
      </c>
      <c r="I49" s="162">
        <v>1393</v>
      </c>
      <c r="J49" s="162">
        <v>12</v>
      </c>
      <c r="K49" s="162">
        <v>1042</v>
      </c>
      <c r="L49" s="162">
        <v>0</v>
      </c>
      <c r="M49" s="145">
        <f t="shared" si="4"/>
        <v>7316</v>
      </c>
      <c r="N49" s="30"/>
      <c r="O49" s="30"/>
    </row>
    <row r="50" spans="1:15" x14ac:dyDescent="0.2">
      <c r="A50" s="161" t="s">
        <v>30</v>
      </c>
      <c r="B50" s="92">
        <v>6182</v>
      </c>
      <c r="C50" s="162">
        <v>1919</v>
      </c>
      <c r="D50" s="162">
        <v>0</v>
      </c>
      <c r="E50" s="162">
        <v>1650</v>
      </c>
      <c r="F50" s="162">
        <v>0</v>
      </c>
      <c r="G50" s="163">
        <f t="shared" si="3"/>
        <v>9751</v>
      </c>
      <c r="H50" s="92">
        <v>6341</v>
      </c>
      <c r="I50" s="162">
        <v>2094</v>
      </c>
      <c r="J50" s="162">
        <v>0</v>
      </c>
      <c r="K50" s="162">
        <v>1641</v>
      </c>
      <c r="L50" s="162">
        <v>0</v>
      </c>
      <c r="M50" s="145">
        <f t="shared" si="4"/>
        <v>10076</v>
      </c>
      <c r="N50" s="30"/>
      <c r="O50" s="30"/>
    </row>
    <row r="51" spans="1:15" x14ac:dyDescent="0.2">
      <c r="A51" s="16" t="s">
        <v>31</v>
      </c>
      <c r="B51" s="81">
        <v>6111</v>
      </c>
      <c r="C51" s="143">
        <v>1570</v>
      </c>
      <c r="D51" s="143">
        <v>13</v>
      </c>
      <c r="E51" s="143">
        <v>1695</v>
      </c>
      <c r="F51" s="143">
        <v>0</v>
      </c>
      <c r="G51" s="144">
        <f t="shared" si="3"/>
        <v>9389</v>
      </c>
      <c r="H51" s="81">
        <v>5858</v>
      </c>
      <c r="I51" s="143">
        <v>1663</v>
      </c>
      <c r="J51" s="143">
        <v>16</v>
      </c>
      <c r="K51" s="143">
        <v>1362</v>
      </c>
      <c r="L51" s="143">
        <v>0</v>
      </c>
      <c r="M51" s="145">
        <f t="shared" si="4"/>
        <v>8899</v>
      </c>
      <c r="N51" s="30"/>
      <c r="O51" s="30"/>
    </row>
    <row r="52" spans="1:15" x14ac:dyDescent="0.2">
      <c r="A52" s="147" t="s">
        <v>32</v>
      </c>
      <c r="B52" s="81">
        <v>8031</v>
      </c>
      <c r="C52" s="143">
        <v>2599</v>
      </c>
      <c r="D52" s="143">
        <v>62</v>
      </c>
      <c r="E52" s="143">
        <v>2066</v>
      </c>
      <c r="F52" s="143">
        <v>0</v>
      </c>
      <c r="G52" s="144">
        <f t="shared" si="3"/>
        <v>12758</v>
      </c>
      <c r="H52" s="81">
        <v>6788</v>
      </c>
      <c r="I52" s="143">
        <v>2710</v>
      </c>
      <c r="J52" s="143">
        <v>38</v>
      </c>
      <c r="K52" s="143">
        <v>2060</v>
      </c>
      <c r="L52" s="143">
        <v>0</v>
      </c>
      <c r="M52" s="145">
        <f t="shared" si="4"/>
        <v>11596</v>
      </c>
      <c r="N52" s="30"/>
      <c r="O52" s="30"/>
    </row>
    <row r="53" spans="1:15" x14ac:dyDescent="0.2">
      <c r="A53" s="16" t="s">
        <v>33</v>
      </c>
      <c r="B53" s="81">
        <v>9475</v>
      </c>
      <c r="C53" s="143">
        <v>2758</v>
      </c>
      <c r="D53" s="143">
        <v>0</v>
      </c>
      <c r="E53" s="143">
        <v>1480</v>
      </c>
      <c r="F53" s="143">
        <v>0</v>
      </c>
      <c r="G53" s="144">
        <f t="shared" si="3"/>
        <v>13713</v>
      </c>
      <c r="H53" s="81">
        <v>8928</v>
      </c>
      <c r="I53" s="143">
        <v>2309</v>
      </c>
      <c r="J53" s="143">
        <v>0</v>
      </c>
      <c r="K53" s="143">
        <v>1295</v>
      </c>
      <c r="L53" s="143">
        <v>0</v>
      </c>
      <c r="M53" s="145">
        <f t="shared" si="4"/>
        <v>12532</v>
      </c>
      <c r="N53" s="30"/>
      <c r="O53" s="30"/>
    </row>
    <row r="54" spans="1:15" x14ac:dyDescent="0.2">
      <c r="A54" s="16" t="s">
        <v>35</v>
      </c>
      <c r="B54" s="81">
        <v>8035</v>
      </c>
      <c r="C54" s="143">
        <v>2038</v>
      </c>
      <c r="D54" s="143">
        <v>0</v>
      </c>
      <c r="E54" s="143">
        <v>1715</v>
      </c>
      <c r="F54" s="143">
        <v>0</v>
      </c>
      <c r="G54" s="144">
        <f t="shared" si="3"/>
        <v>11788</v>
      </c>
      <c r="H54" s="81">
        <v>7069</v>
      </c>
      <c r="I54" s="143">
        <v>2008</v>
      </c>
      <c r="J54" s="143">
        <v>0</v>
      </c>
      <c r="K54" s="143">
        <v>1538</v>
      </c>
      <c r="L54" s="143">
        <v>0</v>
      </c>
      <c r="M54" s="145">
        <f t="shared" si="4"/>
        <v>10615</v>
      </c>
      <c r="N54" s="30"/>
      <c r="O54" s="30"/>
    </row>
    <row r="55" spans="1:15" x14ac:dyDescent="0.2">
      <c r="A55" s="147" t="s">
        <v>36</v>
      </c>
      <c r="B55" s="96">
        <v>4501</v>
      </c>
      <c r="C55" s="146">
        <v>1069</v>
      </c>
      <c r="D55" s="146">
        <v>2</v>
      </c>
      <c r="E55" s="146">
        <v>1122</v>
      </c>
      <c r="F55" s="146">
        <v>0</v>
      </c>
      <c r="G55" s="144">
        <f t="shared" si="3"/>
        <v>6694</v>
      </c>
      <c r="H55" s="96">
        <v>4125</v>
      </c>
      <c r="I55" s="146">
        <v>1255</v>
      </c>
      <c r="J55" s="146">
        <v>1</v>
      </c>
      <c r="K55" s="146">
        <v>837</v>
      </c>
      <c r="L55" s="146">
        <v>0</v>
      </c>
      <c r="M55" s="79">
        <f t="shared" si="4"/>
        <v>6218</v>
      </c>
      <c r="N55" s="30"/>
      <c r="O55" s="30"/>
    </row>
    <row r="56" spans="1:15" x14ac:dyDescent="0.2">
      <c r="A56" s="16" t="s">
        <v>37</v>
      </c>
      <c r="B56" s="81">
        <v>9161</v>
      </c>
      <c r="C56" s="143">
        <v>2748</v>
      </c>
      <c r="D56" s="143">
        <v>0</v>
      </c>
      <c r="E56" s="143">
        <v>1843</v>
      </c>
      <c r="F56" s="143">
        <v>0</v>
      </c>
      <c r="G56" s="144">
        <f t="shared" si="3"/>
        <v>13752</v>
      </c>
      <c r="H56" s="81">
        <v>7940</v>
      </c>
      <c r="I56" s="143">
        <v>2255</v>
      </c>
      <c r="J56" s="143">
        <v>0</v>
      </c>
      <c r="K56" s="143">
        <v>1828</v>
      </c>
      <c r="L56" s="143">
        <v>0</v>
      </c>
      <c r="M56" s="145">
        <f t="shared" si="4"/>
        <v>12023</v>
      </c>
      <c r="N56" s="30"/>
      <c r="O56" s="30"/>
    </row>
    <row r="57" spans="1:15" x14ac:dyDescent="0.2">
      <c r="A57" s="147" t="s">
        <v>38</v>
      </c>
      <c r="B57" s="96">
        <v>4304</v>
      </c>
      <c r="C57" s="146">
        <v>1024</v>
      </c>
      <c r="D57" s="146">
        <v>0</v>
      </c>
      <c r="E57" s="146">
        <v>716</v>
      </c>
      <c r="F57" s="146">
        <v>0</v>
      </c>
      <c r="G57" s="164">
        <f t="shared" si="3"/>
        <v>6044</v>
      </c>
      <c r="H57" s="96">
        <v>4110</v>
      </c>
      <c r="I57" s="146">
        <v>976</v>
      </c>
      <c r="J57" s="146">
        <v>0</v>
      </c>
      <c r="K57" s="146">
        <v>692</v>
      </c>
      <c r="L57" s="146">
        <v>0</v>
      </c>
      <c r="M57" s="79">
        <f t="shared" si="4"/>
        <v>5778</v>
      </c>
      <c r="N57" s="30"/>
      <c r="O57" s="30"/>
    </row>
    <row r="58" spans="1:15" x14ac:dyDescent="0.2">
      <c r="A58" s="161" t="s">
        <v>18</v>
      </c>
      <c r="B58" s="92">
        <v>3759</v>
      </c>
      <c r="C58" s="162">
        <v>943</v>
      </c>
      <c r="D58" s="162">
        <v>80</v>
      </c>
      <c r="E58" s="162">
        <v>1172</v>
      </c>
      <c r="F58" s="162">
        <v>0</v>
      </c>
      <c r="G58" s="163">
        <f t="shared" si="3"/>
        <v>5954</v>
      </c>
      <c r="H58" s="92">
        <v>3154</v>
      </c>
      <c r="I58" s="162">
        <v>971</v>
      </c>
      <c r="J58" s="162">
        <v>149</v>
      </c>
      <c r="K58" s="162">
        <v>875</v>
      </c>
      <c r="L58" s="162">
        <v>0</v>
      </c>
      <c r="M58" s="145">
        <f t="shared" si="4"/>
        <v>5149</v>
      </c>
      <c r="N58" s="30"/>
      <c r="O58" s="30"/>
    </row>
    <row r="59" spans="1:15" x14ac:dyDescent="0.2">
      <c r="A59" s="161" t="s">
        <v>19</v>
      </c>
      <c r="B59" s="92">
        <v>2882</v>
      </c>
      <c r="C59" s="162">
        <v>697</v>
      </c>
      <c r="D59" s="162">
        <v>0</v>
      </c>
      <c r="E59" s="162">
        <v>809</v>
      </c>
      <c r="F59" s="162">
        <v>0</v>
      </c>
      <c r="G59" s="163">
        <f t="shared" si="3"/>
        <v>4388</v>
      </c>
      <c r="H59" s="92">
        <v>2566</v>
      </c>
      <c r="I59" s="162">
        <v>987</v>
      </c>
      <c r="J59" s="162">
        <v>0</v>
      </c>
      <c r="K59" s="162">
        <v>512</v>
      </c>
      <c r="L59" s="162">
        <v>0</v>
      </c>
      <c r="M59" s="145">
        <f t="shared" si="4"/>
        <v>4065</v>
      </c>
      <c r="N59" s="30"/>
      <c r="O59" s="30"/>
    </row>
    <row r="60" spans="1:15" x14ac:dyDescent="0.2">
      <c r="A60" s="161" t="s">
        <v>41</v>
      </c>
      <c r="B60" s="92">
        <v>3899</v>
      </c>
      <c r="C60" s="162">
        <v>934</v>
      </c>
      <c r="D60" s="162">
        <v>4</v>
      </c>
      <c r="E60" s="162">
        <v>900</v>
      </c>
      <c r="F60" s="162">
        <v>0</v>
      </c>
      <c r="G60" s="163">
        <f t="shared" si="3"/>
        <v>5737</v>
      </c>
      <c r="H60" s="92">
        <v>3821</v>
      </c>
      <c r="I60" s="162">
        <v>962</v>
      </c>
      <c r="J60" s="162">
        <v>0</v>
      </c>
      <c r="K60" s="162">
        <v>1083</v>
      </c>
      <c r="L60" s="162">
        <v>0</v>
      </c>
      <c r="M60" s="145">
        <f t="shared" si="4"/>
        <v>5866</v>
      </c>
      <c r="N60" s="30"/>
      <c r="O60" s="30"/>
    </row>
    <row r="61" spans="1:15" x14ac:dyDescent="0.2">
      <c r="A61" s="161" t="s">
        <v>42</v>
      </c>
      <c r="B61" s="92">
        <v>4083</v>
      </c>
      <c r="C61" s="162">
        <v>1552</v>
      </c>
      <c r="D61" s="162">
        <v>0</v>
      </c>
      <c r="E61" s="162">
        <v>1289</v>
      </c>
      <c r="F61" s="162">
        <v>0</v>
      </c>
      <c r="G61" s="163">
        <f t="shared" si="3"/>
        <v>6924</v>
      </c>
      <c r="H61" s="92">
        <v>4129</v>
      </c>
      <c r="I61" s="162">
        <v>1360</v>
      </c>
      <c r="J61" s="162">
        <v>0</v>
      </c>
      <c r="K61" s="162">
        <v>1359</v>
      </c>
      <c r="L61" s="162">
        <v>0</v>
      </c>
      <c r="M61" s="145">
        <f t="shared" si="4"/>
        <v>6848</v>
      </c>
      <c r="N61" s="30"/>
      <c r="O61" s="30"/>
    </row>
    <row r="62" spans="1:15" ht="13.5" thickBot="1" x14ac:dyDescent="0.25">
      <c r="A62" s="165" t="s">
        <v>43</v>
      </c>
      <c r="B62" s="100">
        <v>4191</v>
      </c>
      <c r="C62" s="166">
        <v>1079</v>
      </c>
      <c r="D62" s="166">
        <v>0</v>
      </c>
      <c r="E62" s="166">
        <v>1310</v>
      </c>
      <c r="F62" s="166">
        <v>0</v>
      </c>
      <c r="G62" s="167">
        <f t="shared" si="3"/>
        <v>6580</v>
      </c>
      <c r="H62" s="100">
        <v>4072</v>
      </c>
      <c r="I62" s="166">
        <v>1265</v>
      </c>
      <c r="J62" s="166">
        <v>0</v>
      </c>
      <c r="K62" s="166">
        <v>998</v>
      </c>
      <c r="L62" s="166">
        <v>0</v>
      </c>
      <c r="M62" s="145">
        <f t="shared" si="4"/>
        <v>6335</v>
      </c>
      <c r="N62" s="30"/>
      <c r="O62" s="30"/>
    </row>
    <row r="63" spans="1:15" ht="15.75" thickBot="1" x14ac:dyDescent="0.3">
      <c r="A63" s="148" t="s">
        <v>44</v>
      </c>
      <c r="B63" s="149">
        <f>SUM(B43:B62)</f>
        <v>158718</v>
      </c>
      <c r="C63" s="150">
        <f>SUM(C43:C62)</f>
        <v>33773</v>
      </c>
      <c r="D63" s="150">
        <f>SUM(D43:D62)</f>
        <v>350</v>
      </c>
      <c r="E63" s="150">
        <f>SUM(E42:E62)</f>
        <v>28497</v>
      </c>
      <c r="F63" s="168">
        <v>0</v>
      </c>
      <c r="G63" s="169">
        <f t="shared" ref="G63:M63" si="5">SUM(G43:G62)</f>
        <v>221338</v>
      </c>
      <c r="H63" s="153">
        <f t="shared" si="5"/>
        <v>110972</v>
      </c>
      <c r="I63" s="149">
        <f t="shared" si="5"/>
        <v>33017</v>
      </c>
      <c r="J63" s="149">
        <f t="shared" si="5"/>
        <v>443</v>
      </c>
      <c r="K63" s="149">
        <f t="shared" si="5"/>
        <v>24857</v>
      </c>
      <c r="L63" s="170">
        <f t="shared" si="5"/>
        <v>0</v>
      </c>
      <c r="M63" s="169">
        <f t="shared" si="5"/>
        <v>169289</v>
      </c>
      <c r="N63" s="30"/>
      <c r="O63" s="30"/>
    </row>
    <row r="64" spans="1:15" ht="15.75" thickBot="1" x14ac:dyDescent="0.3">
      <c r="A64" s="148" t="s">
        <v>45</v>
      </c>
      <c r="B64" s="425">
        <v>24276</v>
      </c>
      <c r="C64" s="426">
        <v>16714</v>
      </c>
      <c r="D64" s="426">
        <v>24748</v>
      </c>
      <c r="E64" s="426">
        <v>10001</v>
      </c>
      <c r="F64" s="150">
        <v>0</v>
      </c>
      <c r="G64" s="151">
        <f>SUM(B64:F64)</f>
        <v>75739</v>
      </c>
      <c r="H64" s="425">
        <v>20291</v>
      </c>
      <c r="I64" s="426">
        <v>14402</v>
      </c>
      <c r="J64" s="426">
        <v>8042</v>
      </c>
      <c r="K64" s="426">
        <v>22372</v>
      </c>
      <c r="L64" s="427">
        <v>0</v>
      </c>
      <c r="M64" s="428">
        <f>SUM(H64:L64)</f>
        <v>65107</v>
      </c>
      <c r="N64" s="30"/>
      <c r="O64" s="30"/>
    </row>
    <row r="65" spans="1:15" ht="19.5" thickBot="1" x14ac:dyDescent="0.35">
      <c r="A65" s="171" t="s">
        <v>1</v>
      </c>
      <c r="B65" s="172">
        <f t="shared" ref="B65:L65" si="6">SUM(B63:B64,B25)</f>
        <v>460115</v>
      </c>
      <c r="C65" s="172">
        <f t="shared" si="6"/>
        <v>98001</v>
      </c>
      <c r="D65" s="172">
        <f t="shared" si="6"/>
        <v>29300</v>
      </c>
      <c r="E65" s="172">
        <f t="shared" si="6"/>
        <v>68120</v>
      </c>
      <c r="F65" s="112">
        <f t="shared" si="6"/>
        <v>0</v>
      </c>
      <c r="G65" s="173">
        <f t="shared" si="6"/>
        <v>655536</v>
      </c>
      <c r="H65" s="174">
        <f t="shared" si="6"/>
        <v>387193</v>
      </c>
      <c r="I65" s="172">
        <f t="shared" si="6"/>
        <v>93651</v>
      </c>
      <c r="J65" s="172">
        <f t="shared" si="6"/>
        <v>11724</v>
      </c>
      <c r="K65" s="172">
        <f t="shared" si="6"/>
        <v>67441</v>
      </c>
      <c r="L65" s="113">
        <f t="shared" si="6"/>
        <v>0</v>
      </c>
      <c r="M65" s="173">
        <f>SUM(M63+M64+M25)</f>
        <v>560009</v>
      </c>
      <c r="N65" s="30"/>
      <c r="O65" s="30"/>
    </row>
    <row r="66" spans="1:15" x14ac:dyDescent="0.2">
      <c r="A66" s="115"/>
      <c r="B66" s="116"/>
      <c r="C66" s="116"/>
      <c r="D66" s="116"/>
      <c r="E66" s="116"/>
      <c r="F66" s="116"/>
      <c r="G66" s="116"/>
      <c r="H66" s="116"/>
      <c r="I66" s="1"/>
      <c r="J66" s="1"/>
      <c r="K66" s="1"/>
      <c r="L66" s="1"/>
      <c r="M66" s="1"/>
      <c r="N66" s="30"/>
      <c r="O66" s="30"/>
    </row>
    <row r="67" spans="1:15" x14ac:dyDescent="0.2">
      <c r="A67" s="115"/>
      <c r="B67" s="116"/>
      <c r="C67" s="116"/>
      <c r="D67" s="116"/>
      <c r="E67" s="116"/>
      <c r="F67" s="116"/>
      <c r="G67" s="116"/>
      <c r="H67" s="116"/>
      <c r="I67" s="1"/>
      <c r="J67" s="1"/>
      <c r="K67" s="1"/>
      <c r="L67" s="1"/>
      <c r="M67" s="1"/>
      <c r="N67" s="30"/>
      <c r="O67" s="30"/>
    </row>
    <row r="68" spans="1:15" x14ac:dyDescent="0.2">
      <c r="A68" s="115"/>
      <c r="B68" s="116"/>
      <c r="C68" s="116"/>
      <c r="D68" s="116"/>
      <c r="E68" s="116"/>
      <c r="F68" s="116"/>
      <c r="G68" s="116"/>
      <c r="H68" s="116"/>
      <c r="I68" s="1"/>
      <c r="J68" s="1"/>
      <c r="K68" s="1"/>
      <c r="L68" s="1"/>
      <c r="M68" s="1"/>
      <c r="N68" s="30"/>
      <c r="O68" s="30"/>
    </row>
    <row r="69" spans="1:15" x14ac:dyDescent="0.2">
      <c r="A69" s="115"/>
      <c r="B69" s="116"/>
      <c r="C69" s="116"/>
      <c r="D69" s="116"/>
      <c r="E69" s="116"/>
      <c r="F69" s="116"/>
      <c r="G69" s="116"/>
      <c r="H69" s="116"/>
      <c r="I69" s="1"/>
      <c r="J69" s="1"/>
      <c r="K69" s="1"/>
      <c r="L69" s="1"/>
      <c r="M69" s="1"/>
      <c r="N69" s="30"/>
      <c r="O69" s="30"/>
    </row>
    <row r="70" spans="1:15" x14ac:dyDescent="0.2">
      <c r="A70" s="115"/>
      <c r="B70" s="116"/>
      <c r="C70" s="116"/>
      <c r="D70" s="116"/>
      <c r="E70" s="116"/>
      <c r="F70" s="116"/>
      <c r="G70" s="116"/>
      <c r="H70" s="116"/>
      <c r="I70" s="1"/>
      <c r="J70" s="1"/>
      <c r="K70" s="1"/>
      <c r="L70" s="1"/>
      <c r="M70" s="1"/>
      <c r="N70" s="30"/>
      <c r="O70" s="30"/>
    </row>
    <row r="71" spans="1:15" x14ac:dyDescent="0.2">
      <c r="A71" s="115"/>
      <c r="B71" s="116"/>
      <c r="C71" s="116"/>
      <c r="D71" s="1"/>
      <c r="E71" s="116"/>
      <c r="F71" s="1"/>
      <c r="G71" s="116"/>
      <c r="H71" s="116"/>
      <c r="I71" s="1"/>
      <c r="J71" s="1"/>
      <c r="K71" s="1"/>
      <c r="L71" s="1"/>
      <c r="M71" s="1"/>
      <c r="N71" s="30"/>
      <c r="O71" s="30"/>
    </row>
    <row r="72" spans="1:15" x14ac:dyDescent="0.2">
      <c r="A72" s="115"/>
      <c r="B72" s="116"/>
      <c r="C72" s="116"/>
      <c r="D72" s="116"/>
      <c r="E72" s="116"/>
      <c r="F72" s="116"/>
      <c r="G72" s="19"/>
      <c r="H72" s="116"/>
      <c r="I72" s="1"/>
      <c r="J72" s="1"/>
      <c r="K72" s="1"/>
      <c r="L72" s="1"/>
      <c r="M72" s="1"/>
      <c r="N72" s="30"/>
      <c r="O72" s="30"/>
    </row>
    <row r="73" spans="1:15" x14ac:dyDescent="0.2">
      <c r="A73" s="115"/>
      <c r="B73" s="116"/>
      <c r="C73" s="116"/>
      <c r="D73" s="116"/>
      <c r="E73" s="116"/>
      <c r="F73" s="116"/>
      <c r="G73" s="116"/>
      <c r="H73" s="116"/>
      <c r="I73" s="1"/>
      <c r="J73" s="1"/>
      <c r="K73" s="1"/>
      <c r="L73" s="1"/>
      <c r="M73" s="1"/>
      <c r="N73" s="30"/>
      <c r="O73" s="30"/>
    </row>
    <row r="74" spans="1:15" x14ac:dyDescent="0.2">
      <c r="A74" s="115"/>
      <c r="B74" s="116"/>
      <c r="C74" s="116"/>
      <c r="D74" s="116"/>
      <c r="E74" s="116"/>
      <c r="F74" s="116"/>
      <c r="G74" s="116"/>
      <c r="H74" s="116"/>
      <c r="I74" s="1"/>
      <c r="J74" s="1"/>
      <c r="K74" s="1"/>
      <c r="L74" s="1"/>
      <c r="M74" s="1"/>
      <c r="N74" s="30"/>
      <c r="O74" s="30"/>
    </row>
    <row r="75" spans="1:15" x14ac:dyDescent="0.2">
      <c r="A75" s="115"/>
      <c r="B75" s="116"/>
      <c r="C75" s="116"/>
      <c r="D75" s="116"/>
      <c r="E75" s="116"/>
      <c r="F75" s="116"/>
      <c r="G75" s="116"/>
      <c r="H75" s="116"/>
      <c r="I75" s="1"/>
      <c r="J75" s="1"/>
      <c r="K75" s="1"/>
      <c r="L75" s="1"/>
      <c r="M75" s="1"/>
      <c r="N75" s="30"/>
      <c r="O75" s="30"/>
    </row>
    <row r="76" spans="1:15" x14ac:dyDescent="0.2">
      <c r="A76" s="4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">
      <c r="A77" s="4"/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">
      <c r="A78" s="4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">
      <c r="A79" s="4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">
      <c r="A80" s="4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">
      <c r="A81" s="4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">
      <c r="A82" s="4"/>
      <c r="B82" s="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">
      <c r="A83" s="4"/>
      <c r="B83" s="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">
      <c r="A84" s="4"/>
      <c r="B84" s="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">
      <c r="A85" s="4"/>
      <c r="B85" s="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">
      <c r="A86" s="4"/>
      <c r="B86" s="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">
      <c r="A87" s="4"/>
      <c r="B87" s="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">
      <c r="A88" s="4"/>
      <c r="B88" s="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">
      <c r="A89" s="4"/>
      <c r="B89" s="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">
      <c r="A90" s="4"/>
      <c r="B90" s="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">
      <c r="A91" s="4"/>
      <c r="B91" s="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">
      <c r="A92" s="4"/>
      <c r="B92" s="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">
      <c r="A93" s="4"/>
      <c r="B93" s="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</sheetData>
  <mergeCells count="2">
    <mergeCell ref="A6:G6"/>
    <mergeCell ref="A4:D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differentOddEven="1" differentFirst="1" alignWithMargins="0">
    <oddHeader>&amp;R&amp;"Arial,Tučné"&amp;12&amp;K000080VI/4</oddHeader>
    <evenHeader>&amp;R&amp;"Arial,Tučné"&amp;12&amp;K000080VII/5</evenHeader>
    <firstHeader>&amp;R&amp;"Arial,Tučné"&amp;12&amp;K000080VII/4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view="pageLayout" topLeftCell="A13" zoomScaleNormal="100" workbookViewId="0">
      <selection activeCell="M27" sqref="M27"/>
    </sheetView>
  </sheetViews>
  <sheetFormatPr defaultRowHeight="12.75" x14ac:dyDescent="0.2"/>
  <cols>
    <col min="1" max="1" width="15.140625" customWidth="1"/>
    <col min="2" max="2" width="8.7109375" bestFit="1" customWidth="1"/>
    <col min="3" max="3" width="9" bestFit="1" customWidth="1"/>
    <col min="4" max="4" width="9.7109375" bestFit="1" customWidth="1"/>
    <col min="5" max="5" width="9.85546875" bestFit="1" customWidth="1"/>
    <col min="6" max="6" width="7.42578125" bestFit="1" customWidth="1"/>
    <col min="7" max="7" width="8.140625" bestFit="1" customWidth="1"/>
    <col min="8" max="8" width="9.5703125" customWidth="1"/>
    <col min="9" max="9" width="10.5703125" customWidth="1"/>
    <col min="10" max="10" width="10.7109375" customWidth="1"/>
    <col min="11" max="11" width="9.28515625" customWidth="1"/>
    <col min="12" max="12" width="12" customWidth="1"/>
    <col min="13" max="13" width="11.5703125" bestFit="1" customWidth="1"/>
  </cols>
  <sheetData>
    <row r="1" spans="1:16" x14ac:dyDescent="0.2">
      <c r="A1" s="21"/>
      <c r="B1" s="22"/>
      <c r="C1" s="18"/>
      <c r="D1" s="23"/>
      <c r="E1" s="23"/>
      <c r="F1" s="23"/>
      <c r="G1" s="24"/>
      <c r="H1" s="23"/>
      <c r="I1" s="1"/>
      <c r="J1" s="1"/>
      <c r="K1" s="1"/>
      <c r="L1" s="1"/>
      <c r="M1" s="14"/>
      <c r="O1" s="30"/>
      <c r="P1" s="30"/>
    </row>
    <row r="2" spans="1:16" x14ac:dyDescent="0.2">
      <c r="A2" s="4"/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30"/>
      <c r="O2" s="30"/>
      <c r="P2" s="30"/>
    </row>
    <row r="3" spans="1:16" x14ac:dyDescent="0.2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"/>
      <c r="M3" s="1"/>
      <c r="N3" s="30"/>
      <c r="O3" s="30"/>
      <c r="P3" s="30"/>
    </row>
    <row r="4" spans="1:16" ht="18.75" x14ac:dyDescent="0.3">
      <c r="A4" s="489" t="s">
        <v>2</v>
      </c>
      <c r="B4" s="489"/>
      <c r="C4" s="489"/>
      <c r="D4" s="489"/>
      <c r="E4" s="489"/>
      <c r="F4" s="118"/>
      <c r="G4" s="118"/>
      <c r="H4" s="118"/>
      <c r="I4" s="118"/>
      <c r="J4" s="175"/>
      <c r="K4" s="175"/>
      <c r="L4" s="1"/>
      <c r="M4" s="1"/>
      <c r="N4" s="30"/>
      <c r="O4" s="30"/>
      <c r="P4" s="30"/>
    </row>
    <row r="5" spans="1:16" x14ac:dyDescent="0.2">
      <c r="A5" s="4"/>
      <c r="B5" s="1"/>
      <c r="C5" s="119"/>
      <c r="D5" s="119"/>
      <c r="E5" s="119"/>
      <c r="F5" s="119"/>
      <c r="G5" s="119"/>
      <c r="H5" s="119"/>
      <c r="I5" s="119"/>
      <c r="J5" s="176"/>
      <c r="K5" s="176"/>
      <c r="L5" s="1"/>
      <c r="M5" s="1"/>
      <c r="N5" s="30"/>
      <c r="O5" s="30"/>
      <c r="P5" s="30"/>
    </row>
    <row r="6" spans="1:16" ht="15.75" x14ac:dyDescent="0.25">
      <c r="A6" s="490" t="s">
        <v>167</v>
      </c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1"/>
      <c r="M6" s="1"/>
      <c r="N6" s="30"/>
      <c r="O6" s="30"/>
      <c r="P6" s="30"/>
    </row>
    <row r="7" spans="1:16" ht="13.5" thickBot="1" x14ac:dyDescent="0.25">
      <c r="A7" s="4"/>
      <c r="B7" s="119"/>
      <c r="C7" s="119"/>
      <c r="D7" s="119"/>
      <c r="E7" s="119"/>
      <c r="F7" s="119"/>
      <c r="G7" s="119"/>
      <c r="H7" s="119"/>
      <c r="I7" s="119"/>
      <c r="J7" s="176"/>
      <c r="K7" s="1"/>
      <c r="L7" s="1"/>
      <c r="M7" s="177" t="s">
        <v>46</v>
      </c>
      <c r="N7" s="30"/>
      <c r="O7" s="30"/>
      <c r="P7" s="30"/>
    </row>
    <row r="8" spans="1:16" ht="13.5" x14ac:dyDescent="0.25">
      <c r="A8" s="178" t="s">
        <v>4</v>
      </c>
      <c r="B8" s="179" t="s">
        <v>62</v>
      </c>
      <c r="C8" s="179" t="s">
        <v>63</v>
      </c>
      <c r="D8" s="179" t="s">
        <v>64</v>
      </c>
      <c r="E8" s="179" t="s">
        <v>65</v>
      </c>
      <c r="F8" s="179" t="s">
        <v>66</v>
      </c>
      <c r="G8" s="179" t="s">
        <v>67</v>
      </c>
      <c r="H8" s="180" t="s">
        <v>53</v>
      </c>
      <c r="I8" s="179" t="s">
        <v>68</v>
      </c>
      <c r="J8" s="124" t="s">
        <v>69</v>
      </c>
      <c r="K8" s="181" t="s">
        <v>53</v>
      </c>
      <c r="L8" s="182" t="s">
        <v>68</v>
      </c>
      <c r="M8" s="183" t="s">
        <v>69</v>
      </c>
      <c r="N8" s="30"/>
      <c r="O8" s="30"/>
      <c r="P8" s="30"/>
    </row>
    <row r="9" spans="1:16" ht="13.5" x14ac:dyDescent="0.25">
      <c r="A9" s="184"/>
      <c r="B9" s="185"/>
      <c r="C9" s="185"/>
      <c r="D9" s="185"/>
      <c r="E9" s="186" t="s">
        <v>70</v>
      </c>
      <c r="F9" s="185"/>
      <c r="G9" s="185"/>
      <c r="H9" s="187" t="s">
        <v>71</v>
      </c>
      <c r="I9" s="186" t="s">
        <v>72</v>
      </c>
      <c r="J9" s="128" t="s">
        <v>73</v>
      </c>
      <c r="K9" s="188" t="s">
        <v>71</v>
      </c>
      <c r="L9" s="189" t="s">
        <v>72</v>
      </c>
      <c r="M9" s="128" t="s">
        <v>73</v>
      </c>
      <c r="N9" s="30"/>
      <c r="O9" s="30"/>
      <c r="P9" s="30"/>
    </row>
    <row r="10" spans="1:16" ht="14.25" thickBot="1" x14ac:dyDescent="0.3">
      <c r="A10" s="190"/>
      <c r="B10" s="191"/>
      <c r="C10" s="191"/>
      <c r="D10" s="191"/>
      <c r="E10" s="191"/>
      <c r="F10" s="191"/>
      <c r="G10" s="191"/>
      <c r="H10" s="132">
        <v>2023</v>
      </c>
      <c r="I10" s="192">
        <v>2023</v>
      </c>
      <c r="J10" s="131">
        <v>2023</v>
      </c>
      <c r="K10" s="132">
        <v>2022</v>
      </c>
      <c r="L10" s="192">
        <v>2022</v>
      </c>
      <c r="M10" s="131">
        <v>2022</v>
      </c>
      <c r="N10" s="30"/>
      <c r="O10" s="30"/>
      <c r="P10" s="30"/>
    </row>
    <row r="11" spans="1:16" ht="14.25" thickBot="1" x14ac:dyDescent="0.3">
      <c r="A11" s="36" t="s">
        <v>8</v>
      </c>
      <c r="B11" s="193"/>
      <c r="C11" s="193"/>
      <c r="D11" s="193"/>
      <c r="E11" s="193"/>
      <c r="F11" s="193"/>
      <c r="G11" s="193"/>
      <c r="H11" s="194"/>
      <c r="I11" s="193"/>
      <c r="J11" s="195"/>
      <c r="K11" s="196"/>
      <c r="L11" s="197"/>
      <c r="M11" s="198"/>
      <c r="N11" s="30"/>
      <c r="O11" s="30"/>
      <c r="P11" s="30"/>
    </row>
    <row r="12" spans="1:16" x14ac:dyDescent="0.2">
      <c r="A12" s="138" t="s">
        <v>9</v>
      </c>
      <c r="B12" s="139">
        <v>18180</v>
      </c>
      <c r="C12" s="139">
        <v>5980</v>
      </c>
      <c r="D12" s="139">
        <v>10</v>
      </c>
      <c r="E12" s="139">
        <v>12</v>
      </c>
      <c r="F12" s="139">
        <v>442</v>
      </c>
      <c r="G12" s="139">
        <v>335</v>
      </c>
      <c r="H12" s="199">
        <f t="shared" ref="H12:H24" si="0">SUM(B12:G12)</f>
        <v>24959</v>
      </c>
      <c r="I12" s="80">
        <v>24959</v>
      </c>
      <c r="J12" s="141">
        <f>I12-H12</f>
        <v>0</v>
      </c>
      <c r="K12" s="452">
        <v>22901</v>
      </c>
      <c r="L12" s="80">
        <v>22755</v>
      </c>
      <c r="M12" s="200">
        <f>L12-K12</f>
        <v>-146</v>
      </c>
      <c r="N12" s="30"/>
      <c r="O12" s="30"/>
      <c r="P12" s="30"/>
    </row>
    <row r="13" spans="1:16" x14ac:dyDescent="0.2">
      <c r="A13" s="16" t="s">
        <v>10</v>
      </c>
      <c r="B13" s="143">
        <v>16686</v>
      </c>
      <c r="C13" s="143">
        <v>5573</v>
      </c>
      <c r="D13" s="143">
        <v>88</v>
      </c>
      <c r="E13" s="143">
        <v>3</v>
      </c>
      <c r="F13" s="143">
        <v>395</v>
      </c>
      <c r="G13" s="143">
        <v>785</v>
      </c>
      <c r="H13" s="199">
        <f>SUM(B13:G13)</f>
        <v>23530</v>
      </c>
      <c r="I13" s="83">
        <v>23527</v>
      </c>
      <c r="J13" s="141">
        <f t="shared" ref="J13:J24" si="1">I13-H13</f>
        <v>-3</v>
      </c>
      <c r="K13" s="144">
        <v>21378</v>
      </c>
      <c r="L13" s="83">
        <v>21378</v>
      </c>
      <c r="M13" s="201">
        <f t="shared" ref="M13:M24" si="2">L13-K13</f>
        <v>0</v>
      </c>
      <c r="N13" s="30"/>
      <c r="O13" s="30"/>
      <c r="P13" s="30"/>
    </row>
    <row r="14" spans="1:16" x14ac:dyDescent="0.2">
      <c r="A14" s="16" t="s">
        <v>11</v>
      </c>
      <c r="B14" s="143">
        <v>16584</v>
      </c>
      <c r="C14" s="143">
        <v>5507</v>
      </c>
      <c r="D14" s="143">
        <v>0</v>
      </c>
      <c r="E14" s="143">
        <v>0</v>
      </c>
      <c r="F14" s="143">
        <v>325</v>
      </c>
      <c r="G14" s="143">
        <v>188</v>
      </c>
      <c r="H14" s="199">
        <f t="shared" si="0"/>
        <v>22604</v>
      </c>
      <c r="I14" s="83">
        <v>22604</v>
      </c>
      <c r="J14" s="202">
        <f t="shared" si="1"/>
        <v>0</v>
      </c>
      <c r="K14" s="144">
        <v>21378</v>
      </c>
      <c r="L14" s="83">
        <v>21378</v>
      </c>
      <c r="M14" s="201">
        <f t="shared" si="2"/>
        <v>0</v>
      </c>
      <c r="N14" s="30"/>
      <c r="O14" s="30"/>
      <c r="P14" s="30"/>
    </row>
    <row r="15" spans="1:16" x14ac:dyDescent="0.2">
      <c r="A15" s="16" t="s">
        <v>12</v>
      </c>
      <c r="B15" s="143">
        <v>16900</v>
      </c>
      <c r="C15" s="143">
        <v>5642</v>
      </c>
      <c r="D15" s="143">
        <v>84</v>
      </c>
      <c r="E15" s="143">
        <v>0</v>
      </c>
      <c r="F15" s="143">
        <v>428</v>
      </c>
      <c r="G15" s="143">
        <v>708</v>
      </c>
      <c r="H15" s="199">
        <f t="shared" si="0"/>
        <v>23762</v>
      </c>
      <c r="I15" s="83">
        <v>23508</v>
      </c>
      <c r="J15" s="202">
        <f t="shared" si="1"/>
        <v>-254</v>
      </c>
      <c r="K15" s="144">
        <v>21539</v>
      </c>
      <c r="L15" s="83">
        <v>21539</v>
      </c>
      <c r="M15" s="200">
        <f t="shared" si="2"/>
        <v>0</v>
      </c>
      <c r="N15" s="30"/>
      <c r="O15" s="30"/>
      <c r="P15" s="30"/>
    </row>
    <row r="16" spans="1:16" x14ac:dyDescent="0.2">
      <c r="A16" s="16" t="s">
        <v>13</v>
      </c>
      <c r="B16" s="143">
        <v>12107</v>
      </c>
      <c r="C16" s="143">
        <v>3944</v>
      </c>
      <c r="D16" s="143">
        <v>175</v>
      </c>
      <c r="E16" s="143">
        <v>203</v>
      </c>
      <c r="F16" s="143">
        <v>232</v>
      </c>
      <c r="G16" s="143">
        <v>320</v>
      </c>
      <c r="H16" s="199">
        <f>SUM(B16:G16)</f>
        <v>16981</v>
      </c>
      <c r="I16" s="83">
        <v>16948</v>
      </c>
      <c r="J16" s="202">
        <f t="shared" si="1"/>
        <v>-33</v>
      </c>
      <c r="K16" s="144">
        <v>16810</v>
      </c>
      <c r="L16" s="83">
        <v>16744</v>
      </c>
      <c r="M16" s="201">
        <f t="shared" si="2"/>
        <v>-66</v>
      </c>
      <c r="N16" s="30"/>
      <c r="O16" s="30"/>
      <c r="P16" s="30"/>
    </row>
    <row r="17" spans="1:16" x14ac:dyDescent="0.2">
      <c r="A17" s="16" t="s">
        <v>14</v>
      </c>
      <c r="B17" s="143">
        <v>14731</v>
      </c>
      <c r="C17" s="143">
        <v>4897</v>
      </c>
      <c r="D17" s="143">
        <v>33</v>
      </c>
      <c r="E17" s="143">
        <v>0</v>
      </c>
      <c r="F17" s="143">
        <v>317</v>
      </c>
      <c r="G17" s="143">
        <v>614</v>
      </c>
      <c r="H17" s="199">
        <f t="shared" si="0"/>
        <v>20592</v>
      </c>
      <c r="I17" s="83">
        <v>20577</v>
      </c>
      <c r="J17" s="202">
        <f t="shared" si="1"/>
        <v>-15</v>
      </c>
      <c r="K17" s="144">
        <v>19448</v>
      </c>
      <c r="L17" s="83">
        <v>19448</v>
      </c>
      <c r="M17" s="200">
        <f t="shared" si="2"/>
        <v>0</v>
      </c>
      <c r="N17" s="30"/>
      <c r="O17" s="30"/>
      <c r="P17" s="30"/>
    </row>
    <row r="18" spans="1:16" x14ac:dyDescent="0.2">
      <c r="A18" s="16" t="s">
        <v>15</v>
      </c>
      <c r="B18" s="143">
        <v>14047</v>
      </c>
      <c r="C18" s="143">
        <v>4709</v>
      </c>
      <c r="D18" s="143">
        <v>12</v>
      </c>
      <c r="E18" s="143">
        <v>3</v>
      </c>
      <c r="F18" s="143">
        <v>328</v>
      </c>
      <c r="G18" s="143">
        <v>249</v>
      </c>
      <c r="H18" s="199">
        <f t="shared" si="0"/>
        <v>19348</v>
      </c>
      <c r="I18" s="83">
        <v>19568</v>
      </c>
      <c r="J18" s="202">
        <f t="shared" si="1"/>
        <v>220</v>
      </c>
      <c r="K18" s="144">
        <v>19120</v>
      </c>
      <c r="L18" s="83">
        <v>19051</v>
      </c>
      <c r="M18" s="201">
        <f t="shared" si="2"/>
        <v>-69</v>
      </c>
      <c r="N18" s="30"/>
      <c r="O18" s="30"/>
      <c r="P18" s="30"/>
    </row>
    <row r="19" spans="1:16" x14ac:dyDescent="0.2">
      <c r="A19" s="16" t="s">
        <v>16</v>
      </c>
      <c r="B19" s="143">
        <v>13487</v>
      </c>
      <c r="C19" s="143">
        <v>4513</v>
      </c>
      <c r="D19" s="143">
        <v>384</v>
      </c>
      <c r="E19" s="143">
        <v>54</v>
      </c>
      <c r="F19" s="143">
        <v>323</v>
      </c>
      <c r="G19" s="143">
        <v>567</v>
      </c>
      <c r="H19" s="199">
        <f t="shared" si="0"/>
        <v>19328</v>
      </c>
      <c r="I19" s="83">
        <v>19328</v>
      </c>
      <c r="J19" s="141">
        <f t="shared" si="1"/>
        <v>0</v>
      </c>
      <c r="K19" s="144">
        <v>17465</v>
      </c>
      <c r="L19" s="83">
        <v>17435</v>
      </c>
      <c r="M19" s="201">
        <f t="shared" si="2"/>
        <v>-30</v>
      </c>
      <c r="N19" s="30"/>
      <c r="O19" s="30"/>
      <c r="P19" s="30"/>
    </row>
    <row r="20" spans="1:16" x14ac:dyDescent="0.2">
      <c r="A20" s="16" t="s">
        <v>17</v>
      </c>
      <c r="B20" s="143">
        <v>16490</v>
      </c>
      <c r="C20" s="143">
        <v>5362</v>
      </c>
      <c r="D20" s="143">
        <v>0</v>
      </c>
      <c r="E20" s="143">
        <v>20</v>
      </c>
      <c r="F20" s="143">
        <v>348</v>
      </c>
      <c r="G20" s="143">
        <v>429</v>
      </c>
      <c r="H20" s="199">
        <f t="shared" si="0"/>
        <v>22649</v>
      </c>
      <c r="I20" s="83">
        <v>22649</v>
      </c>
      <c r="J20" s="141">
        <f t="shared" si="1"/>
        <v>0</v>
      </c>
      <c r="K20" s="144">
        <v>20151</v>
      </c>
      <c r="L20" s="83">
        <v>20151</v>
      </c>
      <c r="M20" s="200">
        <f t="shared" si="2"/>
        <v>0</v>
      </c>
      <c r="N20" s="30"/>
      <c r="O20" s="30"/>
      <c r="P20" s="30"/>
    </row>
    <row r="21" spans="1:16" x14ac:dyDescent="0.2">
      <c r="A21" s="16" t="s">
        <v>18</v>
      </c>
      <c r="B21" s="143">
        <v>15412</v>
      </c>
      <c r="C21" s="143">
        <v>5170</v>
      </c>
      <c r="D21" s="143">
        <v>12</v>
      </c>
      <c r="E21" s="143">
        <v>43</v>
      </c>
      <c r="F21" s="143">
        <v>329</v>
      </c>
      <c r="G21" s="143">
        <v>377</v>
      </c>
      <c r="H21" s="199">
        <f t="shared" si="0"/>
        <v>21343</v>
      </c>
      <c r="I21" s="83">
        <v>21089</v>
      </c>
      <c r="J21" s="202">
        <f t="shared" si="1"/>
        <v>-254</v>
      </c>
      <c r="K21" s="144">
        <v>17966</v>
      </c>
      <c r="L21" s="83">
        <v>17916</v>
      </c>
      <c r="M21" s="201">
        <f t="shared" si="2"/>
        <v>-50</v>
      </c>
      <c r="N21" s="30"/>
      <c r="O21" s="30"/>
      <c r="P21" s="30"/>
    </row>
    <row r="22" spans="1:16" x14ac:dyDescent="0.2">
      <c r="A22" s="16" t="s">
        <v>19</v>
      </c>
      <c r="B22" s="143">
        <v>14112</v>
      </c>
      <c r="C22" s="143">
        <v>4656</v>
      </c>
      <c r="D22" s="143">
        <v>53</v>
      </c>
      <c r="E22" s="143">
        <v>26</v>
      </c>
      <c r="F22" s="143">
        <v>469</v>
      </c>
      <c r="G22" s="143">
        <v>210</v>
      </c>
      <c r="H22" s="199">
        <f t="shared" si="0"/>
        <v>19526</v>
      </c>
      <c r="I22" s="83">
        <v>19487</v>
      </c>
      <c r="J22" s="203">
        <f>I22-H22</f>
        <v>-39</v>
      </c>
      <c r="K22" s="144">
        <v>17488</v>
      </c>
      <c r="L22" s="83">
        <v>17387</v>
      </c>
      <c r="M22" s="201">
        <f t="shared" si="2"/>
        <v>-101</v>
      </c>
      <c r="N22" s="30"/>
      <c r="O22" s="30"/>
      <c r="P22" s="30"/>
    </row>
    <row r="23" spans="1:16" x14ac:dyDescent="0.2">
      <c r="A23" s="16" t="s">
        <v>20</v>
      </c>
      <c r="B23" s="143">
        <v>14473</v>
      </c>
      <c r="C23" s="143">
        <v>4818</v>
      </c>
      <c r="D23" s="143">
        <v>170</v>
      </c>
      <c r="E23" s="143">
        <v>16</v>
      </c>
      <c r="F23" s="143">
        <v>482</v>
      </c>
      <c r="G23" s="143">
        <v>27</v>
      </c>
      <c r="H23" s="204">
        <f>SUM(B23:G23)</f>
        <v>19986</v>
      </c>
      <c r="I23" s="83">
        <v>19986</v>
      </c>
      <c r="J23" s="202">
        <f>I23-H23</f>
        <v>0</v>
      </c>
      <c r="K23" s="144">
        <v>19550</v>
      </c>
      <c r="L23" s="83">
        <v>19550</v>
      </c>
      <c r="M23" s="205">
        <f t="shared" si="2"/>
        <v>0</v>
      </c>
      <c r="N23" s="30"/>
      <c r="O23" s="30"/>
      <c r="P23" s="30"/>
    </row>
    <row r="24" spans="1:16" ht="13.5" thickBot="1" x14ac:dyDescent="0.25">
      <c r="A24" s="16" t="s">
        <v>60</v>
      </c>
      <c r="B24" s="143">
        <v>16337</v>
      </c>
      <c r="C24" s="143">
        <v>5422</v>
      </c>
      <c r="D24" s="143">
        <v>11</v>
      </c>
      <c r="E24" s="143">
        <v>0</v>
      </c>
      <c r="F24" s="143">
        <v>350</v>
      </c>
      <c r="G24" s="143">
        <v>1286</v>
      </c>
      <c r="H24" s="206">
        <f t="shared" si="0"/>
        <v>23406</v>
      </c>
      <c r="I24" s="83">
        <v>22892</v>
      </c>
      <c r="J24" s="141">
        <f t="shared" si="1"/>
        <v>-514</v>
      </c>
      <c r="K24" s="167">
        <v>21415</v>
      </c>
      <c r="L24" s="83">
        <v>21198</v>
      </c>
      <c r="M24" s="205">
        <f t="shared" si="2"/>
        <v>-217</v>
      </c>
      <c r="N24" s="30"/>
      <c r="O24" s="30"/>
      <c r="P24" s="30"/>
    </row>
    <row r="25" spans="1:16" ht="15.75" thickBot="1" x14ac:dyDescent="0.3">
      <c r="A25" s="49" t="s">
        <v>22</v>
      </c>
      <c r="B25" s="150">
        <f t="shared" ref="B25:L25" si="3">SUM(B12:B24)</f>
        <v>199546</v>
      </c>
      <c r="C25" s="150">
        <f t="shared" si="3"/>
        <v>66193</v>
      </c>
      <c r="D25" s="150">
        <f t="shared" si="3"/>
        <v>1032</v>
      </c>
      <c r="E25" s="150">
        <f t="shared" si="3"/>
        <v>380</v>
      </c>
      <c r="F25" s="150">
        <f t="shared" si="3"/>
        <v>4768</v>
      </c>
      <c r="G25" s="150">
        <f t="shared" si="3"/>
        <v>6095</v>
      </c>
      <c r="H25" s="151">
        <f t="shared" si="3"/>
        <v>278014</v>
      </c>
      <c r="I25" s="207">
        <f>SUM(I12:I24)</f>
        <v>277122</v>
      </c>
      <c r="J25" s="151">
        <f>I25-H25</f>
        <v>-892</v>
      </c>
      <c r="K25" s="196">
        <f t="shared" si="3"/>
        <v>256609</v>
      </c>
      <c r="L25" s="450">
        <f t="shared" si="3"/>
        <v>255930</v>
      </c>
      <c r="M25" s="198">
        <f>SUM(M12:M24)</f>
        <v>-679</v>
      </c>
      <c r="N25" s="30"/>
      <c r="O25" s="30"/>
      <c r="P25" s="30"/>
    </row>
    <row r="26" spans="1:16" x14ac:dyDescent="0.2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0"/>
      <c r="O26" s="30"/>
      <c r="P26" s="30"/>
    </row>
    <row r="27" spans="1:16" x14ac:dyDescent="0.2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0"/>
      <c r="O27" s="30"/>
      <c r="P27" s="30"/>
    </row>
    <row r="28" spans="1:16" x14ac:dyDescent="0.2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0"/>
      <c r="O28" s="30"/>
      <c r="P28" s="30"/>
    </row>
    <row r="29" spans="1:16" x14ac:dyDescent="0.2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0"/>
      <c r="O29" s="30"/>
      <c r="P29" s="30"/>
    </row>
    <row r="30" spans="1:16" x14ac:dyDescent="0.2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0"/>
      <c r="O30" s="30"/>
      <c r="P30" s="30"/>
    </row>
    <row r="31" spans="1:16" x14ac:dyDescent="0.2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0"/>
      <c r="O31" s="30"/>
      <c r="P31" s="30"/>
    </row>
    <row r="32" spans="1:16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0"/>
      <c r="O32" s="30"/>
      <c r="P32" s="30"/>
    </row>
    <row r="33" spans="1:16" x14ac:dyDescent="0.2">
      <c r="A33" s="1"/>
      <c r="B33" s="1"/>
      <c r="C33" s="1"/>
      <c r="D33" s="1"/>
      <c r="E33" s="1"/>
      <c r="F33" s="1"/>
      <c r="G33" s="1"/>
      <c r="I33" s="1"/>
      <c r="J33" s="1"/>
      <c r="K33" s="1"/>
      <c r="L33" s="1"/>
      <c r="M33" s="1"/>
      <c r="N33" s="30"/>
      <c r="O33" s="30"/>
      <c r="P33" s="30"/>
    </row>
    <row r="34" spans="1:16" x14ac:dyDescent="0.2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0"/>
      <c r="O34" s="30"/>
      <c r="P34" s="30"/>
    </row>
    <row r="35" spans="1:16" x14ac:dyDescent="0.2">
      <c r="A35" s="4"/>
      <c r="B35" s="1"/>
      <c r="C35" s="1"/>
      <c r="D35" s="1"/>
      <c r="E35" s="1"/>
      <c r="F35" s="1"/>
      <c r="G35" s="1"/>
      <c r="H35" s="117"/>
      <c r="I35" s="1"/>
      <c r="J35" s="1"/>
      <c r="K35" s="1"/>
      <c r="L35" s="1"/>
      <c r="M35" s="1"/>
      <c r="N35" s="1"/>
      <c r="O35" s="30"/>
      <c r="P35" s="30"/>
    </row>
    <row r="36" spans="1:16" x14ac:dyDescent="0.2">
      <c r="A36" s="4"/>
      <c r="B36" s="1"/>
      <c r="C36" s="1"/>
      <c r="D36" s="1"/>
      <c r="E36" s="1"/>
      <c r="F36" s="1"/>
      <c r="G36" s="1"/>
      <c r="H36" s="19"/>
      <c r="I36" s="1"/>
      <c r="J36" s="1"/>
      <c r="K36" s="1"/>
      <c r="L36" s="1"/>
      <c r="M36" s="1"/>
      <c r="N36" s="30"/>
      <c r="O36" s="30"/>
      <c r="P36" s="30"/>
    </row>
    <row r="37" spans="1:16" x14ac:dyDescent="0.2">
      <c r="A37" s="4"/>
      <c r="B37" s="1"/>
      <c r="C37" s="1"/>
      <c r="D37" s="1"/>
      <c r="E37" s="1"/>
      <c r="F37" s="1"/>
      <c r="G37" s="1"/>
      <c r="H37" s="117"/>
      <c r="I37" s="1"/>
      <c r="J37" s="1"/>
      <c r="K37" s="1"/>
      <c r="L37" s="1"/>
      <c r="M37" s="1"/>
      <c r="N37" s="30"/>
      <c r="O37" s="30"/>
      <c r="P37" s="30"/>
    </row>
    <row r="38" spans="1:16" ht="13.5" thickBot="1" x14ac:dyDescent="0.25">
      <c r="A38" s="4"/>
      <c r="B38" s="119"/>
      <c r="C38" s="119"/>
      <c r="D38" s="119"/>
      <c r="E38" s="119"/>
      <c r="F38" s="119"/>
      <c r="G38" s="119"/>
      <c r="H38" s="119"/>
      <c r="I38" s="119"/>
      <c r="J38" s="176"/>
      <c r="K38" s="1"/>
      <c r="L38" s="1"/>
      <c r="M38" s="177" t="s">
        <v>46</v>
      </c>
      <c r="N38" s="30"/>
      <c r="O38" s="30"/>
      <c r="P38" s="30"/>
    </row>
    <row r="39" spans="1:16" ht="13.5" x14ac:dyDescent="0.25">
      <c r="A39" s="178" t="s">
        <v>4</v>
      </c>
      <c r="B39" s="179" t="s">
        <v>62</v>
      </c>
      <c r="C39" s="179" t="s">
        <v>63</v>
      </c>
      <c r="D39" s="179" t="s">
        <v>64</v>
      </c>
      <c r="E39" s="179" t="s">
        <v>65</v>
      </c>
      <c r="F39" s="179" t="s">
        <v>66</v>
      </c>
      <c r="G39" s="179" t="s">
        <v>67</v>
      </c>
      <c r="H39" s="180" t="s">
        <v>53</v>
      </c>
      <c r="I39" s="179" t="s">
        <v>68</v>
      </c>
      <c r="J39" s="124" t="s">
        <v>69</v>
      </c>
      <c r="K39" s="181" t="s">
        <v>53</v>
      </c>
      <c r="L39" s="182" t="s">
        <v>68</v>
      </c>
      <c r="M39" s="183" t="s">
        <v>69</v>
      </c>
      <c r="N39" s="30"/>
      <c r="O39" s="30"/>
      <c r="P39" s="30"/>
    </row>
    <row r="40" spans="1:16" ht="13.5" x14ac:dyDescent="0.25">
      <c r="A40" s="184"/>
      <c r="B40" s="185"/>
      <c r="C40" s="185"/>
      <c r="D40" s="185"/>
      <c r="E40" s="186" t="s">
        <v>70</v>
      </c>
      <c r="F40" s="185"/>
      <c r="G40" s="185"/>
      <c r="H40" s="187" t="s">
        <v>71</v>
      </c>
      <c r="I40" s="186" t="s">
        <v>72</v>
      </c>
      <c r="J40" s="128" t="s">
        <v>73</v>
      </c>
      <c r="K40" s="188" t="s">
        <v>71</v>
      </c>
      <c r="L40" s="189" t="s">
        <v>72</v>
      </c>
      <c r="M40" s="128" t="s">
        <v>73</v>
      </c>
      <c r="N40" s="30"/>
      <c r="O40" s="30"/>
      <c r="P40" s="30"/>
    </row>
    <row r="41" spans="1:16" ht="14.25" thickBot="1" x14ac:dyDescent="0.3">
      <c r="A41" s="190"/>
      <c r="B41" s="191"/>
      <c r="C41" s="191"/>
      <c r="D41" s="191"/>
      <c r="E41" s="191"/>
      <c r="F41" s="191"/>
      <c r="G41" s="191"/>
      <c r="H41" s="132">
        <v>2023</v>
      </c>
      <c r="I41" s="192">
        <v>2023</v>
      </c>
      <c r="J41" s="131">
        <v>2023</v>
      </c>
      <c r="K41" s="132">
        <v>2022</v>
      </c>
      <c r="L41" s="192">
        <v>2022</v>
      </c>
      <c r="M41" s="131">
        <v>2022</v>
      </c>
      <c r="N41" s="30"/>
      <c r="O41" s="30"/>
      <c r="P41" s="30"/>
    </row>
    <row r="42" spans="1:16" ht="14.25" thickBot="1" x14ac:dyDescent="0.3">
      <c r="A42" s="36" t="s">
        <v>23</v>
      </c>
      <c r="B42" s="88"/>
      <c r="C42" s="88"/>
      <c r="D42" s="88"/>
      <c r="E42" s="88"/>
      <c r="F42" s="88"/>
      <c r="G42" s="88"/>
      <c r="H42" s="208"/>
      <c r="I42" s="88"/>
      <c r="J42" s="209"/>
      <c r="K42" s="210"/>
      <c r="L42" s="211"/>
      <c r="M42" s="212"/>
      <c r="N42" s="30"/>
      <c r="O42" s="30"/>
      <c r="P42" s="30"/>
    </row>
    <row r="43" spans="1:16" x14ac:dyDescent="0.2">
      <c r="A43" s="138" t="s">
        <v>24</v>
      </c>
      <c r="B43" s="139">
        <v>2263</v>
      </c>
      <c r="C43" s="139">
        <v>766</v>
      </c>
      <c r="D43" s="139">
        <v>0</v>
      </c>
      <c r="E43" s="139">
        <v>0</v>
      </c>
      <c r="F43" s="139">
        <v>45</v>
      </c>
      <c r="G43" s="139">
        <v>0</v>
      </c>
      <c r="H43" s="204">
        <f t="shared" ref="H43:H62" si="4">SUM(B43:G43)</f>
        <v>3074</v>
      </c>
      <c r="I43" s="80">
        <v>3074</v>
      </c>
      <c r="J43" s="202">
        <f t="shared" ref="J43:J62" si="5">I43-H43</f>
        <v>0</v>
      </c>
      <c r="K43" s="80">
        <v>2501</v>
      </c>
      <c r="L43" s="461">
        <v>2501</v>
      </c>
      <c r="M43" s="213">
        <f>L43-K43</f>
        <v>0</v>
      </c>
      <c r="N43" s="30"/>
      <c r="O43" s="30"/>
      <c r="P43" s="30"/>
    </row>
    <row r="44" spans="1:16" x14ac:dyDescent="0.2">
      <c r="A44" s="16" t="s">
        <v>25</v>
      </c>
      <c r="B44" s="143">
        <v>6508</v>
      </c>
      <c r="C44" s="143">
        <v>2204</v>
      </c>
      <c r="D44" s="143">
        <v>0</v>
      </c>
      <c r="E44" s="143">
        <v>5</v>
      </c>
      <c r="F44" s="143">
        <v>177</v>
      </c>
      <c r="G44" s="143">
        <v>70</v>
      </c>
      <c r="H44" s="204">
        <f t="shared" si="4"/>
        <v>8964</v>
      </c>
      <c r="I44" s="83">
        <v>8964</v>
      </c>
      <c r="J44" s="202">
        <f t="shared" si="5"/>
        <v>0</v>
      </c>
      <c r="K44" s="83">
        <v>9053</v>
      </c>
      <c r="L44" s="94">
        <v>9053</v>
      </c>
      <c r="M44" s="200">
        <f t="shared" ref="M44:M62" si="6">L44-K44</f>
        <v>0</v>
      </c>
      <c r="N44" s="30"/>
      <c r="O44" s="30"/>
      <c r="P44" s="30"/>
    </row>
    <row r="45" spans="1:16" x14ac:dyDescent="0.2">
      <c r="A45" s="16" t="s">
        <v>26</v>
      </c>
      <c r="B45" s="143">
        <v>3100</v>
      </c>
      <c r="C45" s="143">
        <v>1043</v>
      </c>
      <c r="D45" s="143">
        <v>0</v>
      </c>
      <c r="E45" s="143">
        <v>0</v>
      </c>
      <c r="F45" s="143">
        <v>63</v>
      </c>
      <c r="G45" s="143">
        <v>101</v>
      </c>
      <c r="H45" s="204">
        <f>SUM(B45:G45)</f>
        <v>4307</v>
      </c>
      <c r="I45" s="83">
        <v>4307</v>
      </c>
      <c r="J45" s="202">
        <f t="shared" si="5"/>
        <v>0</v>
      </c>
      <c r="K45" s="83">
        <v>3979</v>
      </c>
      <c r="L45" s="94">
        <v>3892</v>
      </c>
      <c r="M45" s="201">
        <f t="shared" si="6"/>
        <v>-87</v>
      </c>
      <c r="N45" s="30"/>
      <c r="O45" s="30"/>
      <c r="P45" s="30"/>
    </row>
    <row r="46" spans="1:16" x14ac:dyDescent="0.2">
      <c r="A46" s="16" t="s">
        <v>27</v>
      </c>
      <c r="B46" s="143">
        <v>6052</v>
      </c>
      <c r="C46" s="143">
        <v>2003</v>
      </c>
      <c r="D46" s="143">
        <v>0</v>
      </c>
      <c r="E46" s="143">
        <v>0</v>
      </c>
      <c r="F46" s="143">
        <v>154</v>
      </c>
      <c r="G46" s="143">
        <v>0</v>
      </c>
      <c r="H46" s="204">
        <f t="shared" si="4"/>
        <v>8209</v>
      </c>
      <c r="I46" s="83">
        <v>8209</v>
      </c>
      <c r="J46" s="141">
        <f t="shared" si="5"/>
        <v>0</v>
      </c>
      <c r="K46" s="83">
        <v>7141</v>
      </c>
      <c r="L46" s="94">
        <v>7141</v>
      </c>
      <c r="M46" s="200">
        <f t="shared" si="6"/>
        <v>0</v>
      </c>
      <c r="N46" s="30"/>
      <c r="O46" s="30"/>
      <c r="P46" s="30"/>
    </row>
    <row r="47" spans="1:16" x14ac:dyDescent="0.2">
      <c r="A47" s="16" t="s">
        <v>28</v>
      </c>
      <c r="B47" s="143">
        <v>7488</v>
      </c>
      <c r="C47" s="143">
        <v>2490</v>
      </c>
      <c r="D47" s="143">
        <v>0</v>
      </c>
      <c r="E47" s="143">
        <v>0</v>
      </c>
      <c r="F47" s="143">
        <v>250</v>
      </c>
      <c r="G47" s="143">
        <v>4</v>
      </c>
      <c r="H47" s="204">
        <f t="shared" si="4"/>
        <v>10232</v>
      </c>
      <c r="I47" s="83">
        <v>10232</v>
      </c>
      <c r="J47" s="141">
        <f t="shared" si="5"/>
        <v>0</v>
      </c>
      <c r="K47" s="83">
        <v>9401</v>
      </c>
      <c r="L47" s="94">
        <v>9401</v>
      </c>
      <c r="M47" s="201">
        <f t="shared" si="6"/>
        <v>0</v>
      </c>
      <c r="N47" s="30"/>
      <c r="O47" s="30"/>
      <c r="P47" s="30"/>
    </row>
    <row r="48" spans="1:16" x14ac:dyDescent="0.2">
      <c r="A48" s="16" t="s">
        <v>29</v>
      </c>
      <c r="B48" s="143">
        <v>3385</v>
      </c>
      <c r="C48" s="143">
        <v>1122</v>
      </c>
      <c r="D48" s="143">
        <v>0</v>
      </c>
      <c r="E48" s="143">
        <v>0</v>
      </c>
      <c r="F48" s="143">
        <v>67</v>
      </c>
      <c r="G48" s="143">
        <v>0</v>
      </c>
      <c r="H48" s="204">
        <f t="shared" si="4"/>
        <v>4574</v>
      </c>
      <c r="I48" s="83">
        <v>4574</v>
      </c>
      <c r="J48" s="202">
        <f t="shared" si="5"/>
        <v>0</v>
      </c>
      <c r="K48" s="83">
        <v>5576</v>
      </c>
      <c r="L48" s="94">
        <v>5214</v>
      </c>
      <c r="M48" s="201">
        <f t="shared" si="6"/>
        <v>-362</v>
      </c>
      <c r="N48" s="30"/>
      <c r="O48" s="30"/>
      <c r="P48" s="30"/>
    </row>
    <row r="49" spans="1:16" x14ac:dyDescent="0.2">
      <c r="A49" s="16" t="s">
        <v>61</v>
      </c>
      <c r="B49" s="139">
        <v>3532</v>
      </c>
      <c r="C49" s="139">
        <v>1168</v>
      </c>
      <c r="D49" s="139">
        <v>0</v>
      </c>
      <c r="E49" s="139">
        <v>0</v>
      </c>
      <c r="F49" s="139">
        <v>39</v>
      </c>
      <c r="G49" s="139">
        <v>5</v>
      </c>
      <c r="H49" s="204">
        <f>SUM(B49:G49)</f>
        <v>4744</v>
      </c>
      <c r="I49" s="83">
        <v>4744</v>
      </c>
      <c r="J49" s="202">
        <f t="shared" si="5"/>
        <v>0</v>
      </c>
      <c r="K49" s="83">
        <v>4842</v>
      </c>
      <c r="L49" s="94">
        <v>4869</v>
      </c>
      <c r="M49" s="200">
        <f t="shared" si="6"/>
        <v>27</v>
      </c>
      <c r="N49" s="30"/>
      <c r="O49" s="30"/>
      <c r="P49" s="30"/>
    </row>
    <row r="50" spans="1:16" x14ac:dyDescent="0.2">
      <c r="A50" s="16" t="s">
        <v>30</v>
      </c>
      <c r="B50" s="143">
        <v>4602</v>
      </c>
      <c r="C50" s="143">
        <v>1479</v>
      </c>
      <c r="D50" s="143">
        <v>0</v>
      </c>
      <c r="E50" s="143">
        <v>0</v>
      </c>
      <c r="F50" s="143">
        <v>101</v>
      </c>
      <c r="G50" s="143">
        <v>0</v>
      </c>
      <c r="H50" s="204">
        <f t="shared" si="4"/>
        <v>6182</v>
      </c>
      <c r="I50" s="83">
        <v>6182</v>
      </c>
      <c r="J50" s="141">
        <f t="shared" si="5"/>
        <v>0</v>
      </c>
      <c r="K50" s="83">
        <v>6341</v>
      </c>
      <c r="L50" s="94">
        <v>6341</v>
      </c>
      <c r="M50" s="200">
        <f t="shared" si="6"/>
        <v>0</v>
      </c>
      <c r="N50" s="30"/>
      <c r="O50" s="30"/>
      <c r="P50" s="30"/>
    </row>
    <row r="51" spans="1:16" x14ac:dyDescent="0.2">
      <c r="A51" s="16" t="s">
        <v>31</v>
      </c>
      <c r="B51" s="143">
        <v>4501</v>
      </c>
      <c r="C51" s="143">
        <v>1520</v>
      </c>
      <c r="D51" s="143">
        <v>0</v>
      </c>
      <c r="E51" s="143">
        <v>0</v>
      </c>
      <c r="F51" s="143">
        <v>90</v>
      </c>
      <c r="G51" s="143">
        <v>0</v>
      </c>
      <c r="H51" s="204">
        <f>SUM(B51:G51)</f>
        <v>6111</v>
      </c>
      <c r="I51" s="83">
        <v>6111</v>
      </c>
      <c r="J51" s="202">
        <f t="shared" si="5"/>
        <v>0</v>
      </c>
      <c r="K51" s="83">
        <v>5858</v>
      </c>
      <c r="L51" s="94">
        <v>5858</v>
      </c>
      <c r="M51" s="201">
        <f t="shared" si="6"/>
        <v>0</v>
      </c>
      <c r="N51" s="30"/>
      <c r="O51" s="30"/>
      <c r="P51" s="30"/>
    </row>
    <row r="52" spans="1:16" x14ac:dyDescent="0.2">
      <c r="A52" s="138" t="s">
        <v>32</v>
      </c>
      <c r="B52" s="139">
        <v>5896</v>
      </c>
      <c r="C52" s="139">
        <v>1937</v>
      </c>
      <c r="D52" s="139">
        <v>0</v>
      </c>
      <c r="E52" s="139">
        <v>0</v>
      </c>
      <c r="F52" s="139">
        <v>117</v>
      </c>
      <c r="G52" s="139">
        <v>81</v>
      </c>
      <c r="H52" s="204">
        <f t="shared" si="4"/>
        <v>8031</v>
      </c>
      <c r="I52" s="80">
        <v>8031</v>
      </c>
      <c r="J52" s="141">
        <f t="shared" si="5"/>
        <v>0</v>
      </c>
      <c r="K52" s="80">
        <v>6788</v>
      </c>
      <c r="L52" s="462">
        <v>6788</v>
      </c>
      <c r="M52" s="200">
        <f t="shared" si="6"/>
        <v>0</v>
      </c>
      <c r="N52" s="30"/>
      <c r="O52" s="30"/>
      <c r="P52" s="30"/>
    </row>
    <row r="53" spans="1:16" x14ac:dyDescent="0.2">
      <c r="A53" s="16" t="s">
        <v>33</v>
      </c>
      <c r="B53" s="143">
        <v>6969</v>
      </c>
      <c r="C53" s="143">
        <v>2346</v>
      </c>
      <c r="D53" s="143">
        <v>0</v>
      </c>
      <c r="E53" s="143">
        <v>0</v>
      </c>
      <c r="F53" s="143">
        <v>139</v>
      </c>
      <c r="G53" s="143">
        <v>21</v>
      </c>
      <c r="H53" s="204">
        <f t="shared" si="4"/>
        <v>9475</v>
      </c>
      <c r="I53" s="83">
        <v>9475</v>
      </c>
      <c r="J53" s="144">
        <f t="shared" si="5"/>
        <v>0</v>
      </c>
      <c r="K53" s="83">
        <v>8928</v>
      </c>
      <c r="L53" s="94">
        <v>8928</v>
      </c>
      <c r="M53" s="201">
        <f t="shared" si="6"/>
        <v>0</v>
      </c>
      <c r="N53" s="30"/>
      <c r="O53" s="30"/>
      <c r="P53" s="30"/>
    </row>
    <row r="54" spans="1:16" x14ac:dyDescent="0.2">
      <c r="A54" s="16" t="s">
        <v>35</v>
      </c>
      <c r="B54" s="143">
        <v>5883</v>
      </c>
      <c r="C54" s="143">
        <v>1990</v>
      </c>
      <c r="D54" s="143">
        <v>0</v>
      </c>
      <c r="E54" s="143">
        <v>9</v>
      </c>
      <c r="F54" s="143">
        <v>153</v>
      </c>
      <c r="G54" s="143">
        <v>0</v>
      </c>
      <c r="H54" s="204">
        <f t="shared" si="4"/>
        <v>8035</v>
      </c>
      <c r="I54" s="83">
        <v>8035</v>
      </c>
      <c r="J54" s="203">
        <f t="shared" si="5"/>
        <v>0</v>
      </c>
      <c r="K54" s="83">
        <v>7163</v>
      </c>
      <c r="L54" s="94">
        <v>7069</v>
      </c>
      <c r="M54" s="201">
        <f t="shared" si="6"/>
        <v>-94</v>
      </c>
      <c r="N54" s="30"/>
      <c r="O54" s="30"/>
      <c r="P54" s="30"/>
    </row>
    <row r="55" spans="1:16" x14ac:dyDescent="0.2">
      <c r="A55" s="138" t="s">
        <v>36</v>
      </c>
      <c r="B55" s="139">
        <v>3311</v>
      </c>
      <c r="C55" s="139">
        <v>1112</v>
      </c>
      <c r="D55" s="139">
        <v>0</v>
      </c>
      <c r="E55" s="139">
        <v>0</v>
      </c>
      <c r="F55" s="139">
        <v>70</v>
      </c>
      <c r="G55" s="139">
        <v>8</v>
      </c>
      <c r="H55" s="204">
        <f t="shared" si="4"/>
        <v>4501</v>
      </c>
      <c r="I55" s="83">
        <v>4501</v>
      </c>
      <c r="J55" s="141">
        <f t="shared" si="5"/>
        <v>0</v>
      </c>
      <c r="K55" s="83">
        <v>4125</v>
      </c>
      <c r="L55" s="94">
        <v>4125</v>
      </c>
      <c r="M55" s="214">
        <f t="shared" si="6"/>
        <v>0</v>
      </c>
      <c r="N55" s="30"/>
      <c r="O55" s="30"/>
      <c r="P55" s="30"/>
    </row>
    <row r="56" spans="1:16" x14ac:dyDescent="0.2">
      <c r="A56" s="16" t="s">
        <v>37</v>
      </c>
      <c r="B56" s="143">
        <v>6583</v>
      </c>
      <c r="C56" s="143">
        <v>2179</v>
      </c>
      <c r="D56" s="143">
        <v>0</v>
      </c>
      <c r="E56" s="143">
        <v>90</v>
      </c>
      <c r="F56" s="143">
        <v>274</v>
      </c>
      <c r="G56" s="143">
        <v>35</v>
      </c>
      <c r="H56" s="204">
        <f t="shared" si="4"/>
        <v>9161</v>
      </c>
      <c r="I56" s="83">
        <v>9161</v>
      </c>
      <c r="J56" s="203">
        <f t="shared" si="5"/>
        <v>0</v>
      </c>
      <c r="K56" s="83">
        <v>7939</v>
      </c>
      <c r="L56" s="94">
        <v>7939</v>
      </c>
      <c r="M56" s="201">
        <f t="shared" si="6"/>
        <v>0</v>
      </c>
      <c r="N56" s="30"/>
      <c r="O56" s="30"/>
      <c r="P56" s="30"/>
    </row>
    <row r="57" spans="1:16" x14ac:dyDescent="0.2">
      <c r="A57" s="138" t="s">
        <v>38</v>
      </c>
      <c r="B57" s="139">
        <v>3199</v>
      </c>
      <c r="C57" s="139">
        <v>1041</v>
      </c>
      <c r="D57" s="139">
        <v>0</v>
      </c>
      <c r="E57" s="139">
        <v>0</v>
      </c>
      <c r="F57" s="139">
        <v>64</v>
      </c>
      <c r="G57" s="215">
        <v>0</v>
      </c>
      <c r="H57" s="204">
        <f>SUM(B57:G57)</f>
        <v>4304</v>
      </c>
      <c r="I57" s="80">
        <v>4304</v>
      </c>
      <c r="J57" s="141">
        <f>I57-H57</f>
        <v>0</v>
      </c>
      <c r="K57" s="80">
        <v>4110</v>
      </c>
      <c r="L57" s="462">
        <v>4110</v>
      </c>
      <c r="M57" s="214">
        <f t="shared" si="6"/>
        <v>0</v>
      </c>
      <c r="N57" s="30"/>
      <c r="O57" s="30"/>
      <c r="P57" s="30"/>
    </row>
    <row r="58" spans="1:16" x14ac:dyDescent="0.2">
      <c r="A58" s="16" t="s">
        <v>18</v>
      </c>
      <c r="B58" s="143">
        <v>2710</v>
      </c>
      <c r="C58" s="143">
        <v>925</v>
      </c>
      <c r="D58" s="143">
        <v>0</v>
      </c>
      <c r="E58" s="143">
        <v>0</v>
      </c>
      <c r="F58" s="143">
        <v>59</v>
      </c>
      <c r="G58" s="143">
        <v>107</v>
      </c>
      <c r="H58" s="204">
        <f t="shared" si="4"/>
        <v>3801</v>
      </c>
      <c r="I58" s="83">
        <v>3759</v>
      </c>
      <c r="J58" s="202">
        <f t="shared" si="5"/>
        <v>-42</v>
      </c>
      <c r="K58" s="83">
        <v>3162</v>
      </c>
      <c r="L58" s="94">
        <v>3154</v>
      </c>
      <c r="M58" s="200">
        <f t="shared" si="6"/>
        <v>-8</v>
      </c>
      <c r="N58" s="30"/>
      <c r="O58" s="30"/>
      <c r="P58" s="30"/>
    </row>
    <row r="59" spans="1:16" x14ac:dyDescent="0.2">
      <c r="A59" s="16" t="s">
        <v>19</v>
      </c>
      <c r="B59" s="143">
        <v>2086</v>
      </c>
      <c r="C59" s="143">
        <v>711</v>
      </c>
      <c r="D59" s="143">
        <v>0</v>
      </c>
      <c r="E59" s="143">
        <v>0</v>
      </c>
      <c r="F59" s="143">
        <v>42</v>
      </c>
      <c r="G59" s="143">
        <v>84</v>
      </c>
      <c r="H59" s="204">
        <f t="shared" si="4"/>
        <v>2923</v>
      </c>
      <c r="I59" s="83">
        <v>2882</v>
      </c>
      <c r="J59" s="141">
        <f t="shared" si="5"/>
        <v>-41</v>
      </c>
      <c r="K59" s="83">
        <v>2593</v>
      </c>
      <c r="L59" s="94">
        <v>2566</v>
      </c>
      <c r="M59" s="201">
        <f t="shared" si="6"/>
        <v>-27</v>
      </c>
      <c r="N59" s="30"/>
      <c r="O59" s="30"/>
      <c r="P59" s="30"/>
    </row>
    <row r="60" spans="1:16" x14ac:dyDescent="0.2">
      <c r="A60" s="16" t="s">
        <v>41</v>
      </c>
      <c r="B60" s="143">
        <v>2878</v>
      </c>
      <c r="C60" s="143">
        <v>952</v>
      </c>
      <c r="D60" s="143">
        <v>0</v>
      </c>
      <c r="E60" s="143">
        <v>0</v>
      </c>
      <c r="F60" s="143">
        <v>69</v>
      </c>
      <c r="G60" s="143">
        <v>0</v>
      </c>
      <c r="H60" s="204">
        <f>SUM(B60:G60)</f>
        <v>3899</v>
      </c>
      <c r="I60" s="83">
        <v>3899</v>
      </c>
      <c r="J60" s="141">
        <f t="shared" si="5"/>
        <v>0</v>
      </c>
      <c r="K60" s="83">
        <v>3821</v>
      </c>
      <c r="L60" s="94">
        <v>3821</v>
      </c>
      <c r="M60" s="200">
        <f t="shared" si="6"/>
        <v>0</v>
      </c>
      <c r="N60" s="30"/>
      <c r="O60" s="30"/>
      <c r="P60" s="30"/>
    </row>
    <row r="61" spans="1:16" x14ac:dyDescent="0.2">
      <c r="A61" s="16" t="s">
        <v>42</v>
      </c>
      <c r="B61" s="143">
        <v>3023</v>
      </c>
      <c r="C61" s="143">
        <v>983</v>
      </c>
      <c r="D61" s="143">
        <v>0</v>
      </c>
      <c r="E61" s="143">
        <v>0</v>
      </c>
      <c r="F61" s="143">
        <v>60</v>
      </c>
      <c r="G61" s="143">
        <v>17</v>
      </c>
      <c r="H61" s="204">
        <f t="shared" si="4"/>
        <v>4083</v>
      </c>
      <c r="I61" s="83">
        <v>4083</v>
      </c>
      <c r="J61" s="141">
        <f t="shared" si="5"/>
        <v>0</v>
      </c>
      <c r="K61" s="83">
        <v>4129</v>
      </c>
      <c r="L61" s="94">
        <v>4129</v>
      </c>
      <c r="M61" s="201">
        <f t="shared" si="6"/>
        <v>0</v>
      </c>
      <c r="N61" s="30"/>
      <c r="O61" s="30"/>
      <c r="P61" s="30"/>
    </row>
    <row r="62" spans="1:16" ht="13.5" thickBot="1" x14ac:dyDescent="0.25">
      <c r="A62" s="16" t="s">
        <v>43</v>
      </c>
      <c r="B62" s="143">
        <v>3068</v>
      </c>
      <c r="C62" s="143">
        <v>1038</v>
      </c>
      <c r="D62" s="143">
        <v>0</v>
      </c>
      <c r="E62" s="143">
        <v>0</v>
      </c>
      <c r="F62" s="143">
        <v>61</v>
      </c>
      <c r="G62" s="143">
        <v>24</v>
      </c>
      <c r="H62" s="204">
        <f t="shared" si="4"/>
        <v>4191</v>
      </c>
      <c r="I62" s="83">
        <v>4191</v>
      </c>
      <c r="J62" s="216">
        <f t="shared" si="5"/>
        <v>0</v>
      </c>
      <c r="K62" s="83">
        <v>4072</v>
      </c>
      <c r="L62" s="463">
        <v>4072</v>
      </c>
      <c r="M62" s="200">
        <f t="shared" si="6"/>
        <v>0</v>
      </c>
      <c r="N62" s="30"/>
      <c r="O62" s="30"/>
      <c r="P62" s="30"/>
    </row>
    <row r="63" spans="1:16" ht="15.75" thickBot="1" x14ac:dyDescent="0.3">
      <c r="A63" s="148" t="s">
        <v>44</v>
      </c>
      <c r="B63" s="150">
        <f>SUM(B42:B62)</f>
        <v>87037</v>
      </c>
      <c r="C63" s="150">
        <f t="shared" ref="C63:I63" si="7">SUM(C43:C62)</f>
        <v>29009</v>
      </c>
      <c r="D63" s="150">
        <f t="shared" si="7"/>
        <v>0</v>
      </c>
      <c r="E63" s="150">
        <f t="shared" si="7"/>
        <v>104</v>
      </c>
      <c r="F63" s="150">
        <f t="shared" si="7"/>
        <v>2094</v>
      </c>
      <c r="G63" s="150">
        <f t="shared" si="7"/>
        <v>557</v>
      </c>
      <c r="H63" s="217">
        <f t="shared" si="7"/>
        <v>118801</v>
      </c>
      <c r="I63" s="207">
        <f t="shared" si="7"/>
        <v>118718</v>
      </c>
      <c r="J63" s="151">
        <f>I63-H63</f>
        <v>-83</v>
      </c>
      <c r="K63" s="196">
        <f>SUM(K43:K62)</f>
        <v>111522</v>
      </c>
      <c r="L63" s="450">
        <f>SUM(L43:L62)</f>
        <v>110971</v>
      </c>
      <c r="M63" s="198">
        <f>SUM(M43:M62)</f>
        <v>-551</v>
      </c>
      <c r="N63" s="30"/>
      <c r="O63" s="30"/>
      <c r="P63" s="30"/>
    </row>
    <row r="64" spans="1:16" ht="15.75" thickBot="1" x14ac:dyDescent="0.3">
      <c r="A64" s="218" t="s">
        <v>45</v>
      </c>
      <c r="B64" s="436">
        <v>17958</v>
      </c>
      <c r="C64" s="436">
        <v>5975</v>
      </c>
      <c r="D64" s="436">
        <v>0</v>
      </c>
      <c r="E64" s="436">
        <v>0</v>
      </c>
      <c r="F64" s="436">
        <v>343</v>
      </c>
      <c r="G64" s="436">
        <v>0</v>
      </c>
      <c r="H64" s="430">
        <f>SUM(B64:G64)</f>
        <v>24276</v>
      </c>
      <c r="I64" s="429">
        <v>24276</v>
      </c>
      <c r="J64" s="151">
        <f>I64-H64</f>
        <v>0</v>
      </c>
      <c r="K64" s="430">
        <f>SUM(E64:J64)</f>
        <v>48895</v>
      </c>
      <c r="L64" s="429">
        <v>20291</v>
      </c>
      <c r="M64" s="431">
        <f>L64-K64</f>
        <v>-28604</v>
      </c>
      <c r="N64" s="30"/>
      <c r="O64" s="30"/>
      <c r="P64" s="30"/>
    </row>
    <row r="65" spans="1:16" ht="19.5" thickBot="1" x14ac:dyDescent="0.35">
      <c r="A65" s="171" t="s">
        <v>1</v>
      </c>
      <c r="B65" s="219">
        <f t="shared" ref="B65:M65" si="8">SUM(B63:B64,B25)</f>
        <v>304541</v>
      </c>
      <c r="C65" s="219">
        <f t="shared" si="8"/>
        <v>101177</v>
      </c>
      <c r="D65" s="219">
        <f t="shared" si="8"/>
        <v>1032</v>
      </c>
      <c r="E65" s="219">
        <f t="shared" si="8"/>
        <v>484</v>
      </c>
      <c r="F65" s="219">
        <f t="shared" si="8"/>
        <v>7205</v>
      </c>
      <c r="G65" s="220">
        <f t="shared" si="8"/>
        <v>6652</v>
      </c>
      <c r="H65" s="221">
        <f t="shared" si="8"/>
        <v>421091</v>
      </c>
      <c r="I65" s="220">
        <f t="shared" si="8"/>
        <v>420116</v>
      </c>
      <c r="J65" s="222">
        <f t="shared" si="8"/>
        <v>-975</v>
      </c>
      <c r="K65" s="451">
        <f t="shared" si="8"/>
        <v>417026</v>
      </c>
      <c r="L65" s="223">
        <f t="shared" si="8"/>
        <v>387192</v>
      </c>
      <c r="M65" s="223">
        <f t="shared" si="8"/>
        <v>-29834</v>
      </c>
      <c r="N65" s="30"/>
      <c r="O65" s="30"/>
      <c r="P65" s="30"/>
    </row>
    <row r="66" spans="1:16" x14ac:dyDescent="0.2">
      <c r="A66" s="224"/>
      <c r="B66" s="116"/>
      <c r="C66" s="116"/>
      <c r="D66" s="116"/>
      <c r="E66" s="116"/>
      <c r="F66" s="116"/>
      <c r="G66" s="1"/>
      <c r="H66" s="116"/>
      <c r="I66" s="116"/>
      <c r="J66" s="116"/>
      <c r="K66" s="116"/>
      <c r="L66" s="1"/>
      <c r="M66" s="1"/>
      <c r="N66" s="30"/>
      <c r="O66" s="30"/>
      <c r="P66" s="30"/>
    </row>
    <row r="67" spans="1:16" x14ac:dyDescent="0.2">
      <c r="A67" s="224"/>
      <c r="B67" s="116"/>
      <c r="C67" s="116"/>
      <c r="D67" s="116"/>
      <c r="E67" s="116"/>
      <c r="F67" s="116"/>
      <c r="G67" s="1"/>
      <c r="H67" s="1"/>
      <c r="I67" s="116"/>
      <c r="J67" s="116"/>
      <c r="K67" s="116"/>
      <c r="L67" s="1"/>
      <c r="M67" s="1"/>
      <c r="N67" s="30"/>
      <c r="O67" s="30"/>
      <c r="P67" s="30"/>
    </row>
    <row r="68" spans="1:16" x14ac:dyDescent="0.2">
      <c r="A68" s="224"/>
      <c r="B68" s="116"/>
      <c r="C68" s="116"/>
      <c r="D68" s="116"/>
      <c r="E68" s="116"/>
      <c r="F68" s="116"/>
      <c r="G68" s="1"/>
      <c r="H68" s="116"/>
      <c r="I68" s="116"/>
      <c r="J68" s="116"/>
      <c r="K68" s="116"/>
      <c r="L68" s="1"/>
      <c r="M68" s="1"/>
      <c r="N68" s="30"/>
      <c r="O68" s="30"/>
      <c r="P68" s="30"/>
    </row>
    <row r="69" spans="1:16" x14ac:dyDescent="0.2">
      <c r="A69" s="224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"/>
      <c r="M69" s="1"/>
      <c r="N69" s="30"/>
      <c r="O69" s="30"/>
      <c r="P69" s="30"/>
    </row>
    <row r="70" spans="1:16" x14ac:dyDescent="0.2">
      <c r="A70" s="224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"/>
      <c r="M70" s="1"/>
      <c r="N70" s="30"/>
      <c r="O70" s="30"/>
      <c r="P70" s="30"/>
    </row>
    <row r="71" spans="1:16" x14ac:dyDescent="0.2">
      <c r="A71" s="224"/>
      <c r="B71" s="116"/>
      <c r="C71" s="116"/>
      <c r="D71" s="116"/>
      <c r="E71" s="116"/>
      <c r="F71" s="116"/>
      <c r="G71" s="116"/>
      <c r="H71" s="117"/>
      <c r="I71" s="116"/>
      <c r="J71" s="116"/>
      <c r="K71" s="116"/>
      <c r="L71" s="1"/>
      <c r="M71" s="1"/>
      <c r="N71" s="30"/>
      <c r="O71" s="30"/>
      <c r="P71" s="30"/>
    </row>
    <row r="72" spans="1:16" x14ac:dyDescent="0.2">
      <c r="A72" s="224"/>
      <c r="B72" s="116"/>
      <c r="C72" s="116"/>
      <c r="D72" s="116"/>
      <c r="E72" s="116"/>
      <c r="F72" s="116"/>
      <c r="G72" s="116"/>
      <c r="H72" s="19"/>
      <c r="I72" s="116"/>
      <c r="J72" s="116"/>
      <c r="K72" s="116"/>
      <c r="L72" s="1"/>
      <c r="M72" s="1"/>
      <c r="N72" s="30"/>
      <c r="O72" s="30"/>
      <c r="P72" s="30"/>
    </row>
    <row r="73" spans="1:16" x14ac:dyDescent="0.2">
      <c r="A73" s="224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"/>
      <c r="M73" s="1"/>
      <c r="N73" s="30"/>
      <c r="O73" s="30"/>
      <c r="P73" s="30"/>
    </row>
    <row r="74" spans="1:16" x14ac:dyDescent="0.2">
      <c r="A74" s="224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"/>
      <c r="M74" s="1"/>
      <c r="N74" s="30"/>
      <c r="O74" s="30"/>
      <c r="P74" s="30"/>
    </row>
    <row r="75" spans="1:16" x14ac:dyDescent="0.2">
      <c r="A75" s="224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"/>
      <c r="M75" s="1"/>
      <c r="N75" s="30"/>
      <c r="O75" s="30"/>
      <c r="P75" s="30"/>
    </row>
    <row r="76" spans="1:16" x14ac:dyDescent="0.2">
      <c r="A76" s="4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">
      <c r="A77" s="4"/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">
      <c r="A78" s="4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">
      <c r="A79" s="4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">
      <c r="A80" s="4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">
      <c r="A81" s="4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</sheetData>
  <mergeCells count="2">
    <mergeCell ref="A6:K6"/>
    <mergeCell ref="A4:E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differentOddEven="1" differentFirst="1" alignWithMargins="0">
    <evenHeader>&amp;R&amp;"Arial,Tučné"&amp;12&amp;K000080VII/7</evenHeader>
    <firstHeader>&amp;R&amp;"Arial,Tučné"&amp;12&amp;K000080VII/6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view="pageLayout" topLeftCell="A16" zoomScaleNormal="100" workbookViewId="0">
      <selection activeCell="H67" sqref="H67"/>
    </sheetView>
  </sheetViews>
  <sheetFormatPr defaultRowHeight="12.75" x14ac:dyDescent="0.2"/>
  <cols>
    <col min="1" max="1" width="14.5703125" customWidth="1"/>
    <col min="2" max="2" width="6.85546875" customWidth="1"/>
    <col min="3" max="5" width="7.28515625" bestFit="1" customWidth="1"/>
    <col min="6" max="6" width="6.5703125" bestFit="1" customWidth="1"/>
    <col min="7" max="7" width="6.140625" bestFit="1" customWidth="1"/>
    <col min="8" max="8" width="6.28515625" bestFit="1" customWidth="1"/>
    <col min="9" max="9" width="7.28515625" bestFit="1" customWidth="1"/>
    <col min="10" max="10" width="7.5703125" customWidth="1"/>
    <col min="11" max="11" width="7.28515625" bestFit="1" customWidth="1"/>
    <col min="12" max="12" width="8.42578125" bestFit="1" customWidth="1"/>
    <col min="13" max="13" width="10.28515625" bestFit="1" customWidth="1"/>
    <col min="14" max="14" width="10.7109375" bestFit="1" customWidth="1"/>
    <col min="15" max="15" width="12.28515625" customWidth="1"/>
    <col min="16" max="16" width="10.28515625" bestFit="1" customWidth="1"/>
    <col min="17" max="17" width="8.28515625" bestFit="1" customWidth="1"/>
  </cols>
  <sheetData>
    <row r="1" spans="1:20" x14ac:dyDescent="0.2">
      <c r="A1" s="1"/>
      <c r="B1" s="225"/>
      <c r="C1" s="225"/>
      <c r="D1" s="225"/>
      <c r="E1" s="225"/>
      <c r="F1" s="225"/>
      <c r="G1" s="225"/>
      <c r="H1" s="225"/>
      <c r="I1" s="225"/>
      <c r="J1" s="1"/>
      <c r="K1" s="1"/>
      <c r="L1" s="1"/>
      <c r="M1" s="1"/>
      <c r="N1" s="1"/>
      <c r="O1" s="1"/>
      <c r="P1" s="1"/>
      <c r="Q1" s="14"/>
      <c r="S1" s="1"/>
      <c r="T1" s="1"/>
    </row>
    <row r="2" spans="1:20" x14ac:dyDescent="0.2">
      <c r="A2" s="21"/>
      <c r="B2" s="22"/>
      <c r="C2" s="18"/>
      <c r="D2" s="23"/>
      <c r="E2" s="23"/>
      <c r="F2" s="23"/>
      <c r="G2" s="24"/>
      <c r="H2" s="23"/>
      <c r="I2" s="1"/>
      <c r="J2" s="1"/>
      <c r="K2" s="1"/>
      <c r="L2" s="1"/>
      <c r="M2" s="1"/>
      <c r="N2" s="1"/>
      <c r="O2" s="1"/>
      <c r="P2" s="1"/>
      <c r="Q2" s="1"/>
      <c r="R2" s="30"/>
      <c r="S2" s="30"/>
      <c r="T2" s="30"/>
    </row>
    <row r="3" spans="1:20" x14ac:dyDescent="0.2">
      <c r="A3" s="13"/>
      <c r="B3" s="1"/>
      <c r="C3" s="1"/>
      <c r="D3" s="1"/>
      <c r="E3" s="1"/>
      <c r="F3" s="1"/>
      <c r="G3" s="1"/>
      <c r="H3" s="1"/>
      <c r="I3" s="15"/>
      <c r="J3" s="3"/>
      <c r="K3" s="1"/>
      <c r="L3" s="1"/>
      <c r="M3" s="1"/>
      <c r="N3" s="1"/>
      <c r="O3" s="1"/>
      <c r="P3" s="1"/>
      <c r="Q3" s="1"/>
      <c r="R3" s="30"/>
      <c r="S3" s="30"/>
      <c r="T3" s="30"/>
    </row>
    <row r="4" spans="1:20" x14ac:dyDescent="0.2">
      <c r="A4" s="66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"/>
      <c r="N4" s="1"/>
      <c r="O4" s="1"/>
      <c r="P4" s="1"/>
      <c r="Q4" s="1"/>
      <c r="R4" s="30"/>
      <c r="S4" s="30"/>
      <c r="T4" s="30"/>
    </row>
    <row r="5" spans="1:20" ht="18.75" x14ac:dyDescent="0.3">
      <c r="A5" s="489" t="s">
        <v>2</v>
      </c>
      <c r="B5" s="489"/>
      <c r="C5" s="489"/>
      <c r="D5" s="489"/>
      <c r="E5" s="489"/>
      <c r="F5" s="489"/>
      <c r="G5" s="2"/>
      <c r="H5" s="2"/>
      <c r="I5" s="2"/>
      <c r="J5" s="2"/>
      <c r="K5" s="2"/>
      <c r="L5" s="2"/>
      <c r="M5" s="2"/>
      <c r="N5" s="2"/>
      <c r="O5" s="226"/>
      <c r="P5" s="1"/>
      <c r="Q5" s="1"/>
      <c r="R5" s="30"/>
      <c r="S5" s="30"/>
      <c r="T5" s="30"/>
    </row>
    <row r="6" spans="1:20" x14ac:dyDescent="0.2">
      <c r="A6" s="1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7"/>
      <c r="P6" s="1"/>
      <c r="Q6" s="1"/>
      <c r="R6" s="30"/>
      <c r="S6" s="30"/>
      <c r="T6" s="30"/>
    </row>
    <row r="7" spans="1:20" ht="15.75" x14ac:dyDescent="0.25">
      <c r="A7" s="491" t="s">
        <v>166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1"/>
      <c r="O7" s="227"/>
      <c r="P7" s="1"/>
      <c r="Q7" s="1"/>
      <c r="R7" s="30"/>
      <c r="S7" s="30"/>
      <c r="T7" s="30"/>
    </row>
    <row r="8" spans="1:20" ht="13.5" thickBot="1" x14ac:dyDescent="0.25">
      <c r="A8" s="1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" t="s">
        <v>46</v>
      </c>
      <c r="R8" s="30"/>
      <c r="S8" s="30"/>
      <c r="T8" s="30"/>
    </row>
    <row r="9" spans="1:20" ht="13.5" x14ac:dyDescent="0.25">
      <c r="A9" s="178" t="s">
        <v>4</v>
      </c>
      <c r="B9" s="229" t="s">
        <v>74</v>
      </c>
      <c r="C9" s="229" t="s">
        <v>75</v>
      </c>
      <c r="D9" s="229" t="s">
        <v>76</v>
      </c>
      <c r="E9" s="229" t="s">
        <v>77</v>
      </c>
      <c r="F9" s="229" t="s">
        <v>78</v>
      </c>
      <c r="G9" s="229" t="s">
        <v>79</v>
      </c>
      <c r="H9" s="229" t="s">
        <v>80</v>
      </c>
      <c r="I9" s="229" t="s">
        <v>81</v>
      </c>
      <c r="J9" s="229" t="s">
        <v>82</v>
      </c>
      <c r="K9" s="229" t="s">
        <v>83</v>
      </c>
      <c r="L9" s="122" t="s">
        <v>53</v>
      </c>
      <c r="M9" s="229" t="s">
        <v>49</v>
      </c>
      <c r="N9" s="230" t="s">
        <v>84</v>
      </c>
      <c r="O9" s="122" t="s">
        <v>53</v>
      </c>
      <c r="P9" s="6" t="s">
        <v>49</v>
      </c>
      <c r="Q9" s="231" t="s">
        <v>84</v>
      </c>
      <c r="R9" s="30"/>
      <c r="S9" s="30"/>
      <c r="T9" s="30"/>
    </row>
    <row r="10" spans="1:20" ht="13.5" x14ac:dyDescent="0.25">
      <c r="A10" s="184"/>
      <c r="B10" s="232" t="s">
        <v>85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3" t="s">
        <v>71</v>
      </c>
      <c r="M10" s="232" t="s">
        <v>86</v>
      </c>
      <c r="N10" s="234" t="s">
        <v>73</v>
      </c>
      <c r="O10" s="233" t="s">
        <v>71</v>
      </c>
      <c r="P10" s="7" t="s">
        <v>86</v>
      </c>
      <c r="Q10" s="235" t="s">
        <v>73</v>
      </c>
      <c r="R10" s="30"/>
      <c r="S10" s="30"/>
      <c r="T10" s="30"/>
    </row>
    <row r="11" spans="1:20" ht="14.25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36">
        <v>2023</v>
      </c>
      <c r="M11" s="237">
        <v>2023</v>
      </c>
      <c r="N11" s="238">
        <v>2023</v>
      </c>
      <c r="O11" s="236">
        <v>2022</v>
      </c>
      <c r="P11" s="237">
        <v>2022</v>
      </c>
      <c r="Q11" s="238">
        <v>2022</v>
      </c>
      <c r="R11" s="30"/>
      <c r="S11" s="30"/>
      <c r="T11" s="30"/>
    </row>
    <row r="12" spans="1:20" ht="14.25" thickBot="1" x14ac:dyDescent="0.3">
      <c r="A12" s="36" t="s">
        <v>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39"/>
      <c r="M12" s="240"/>
      <c r="N12" s="76"/>
      <c r="O12" s="239"/>
      <c r="P12" s="241"/>
      <c r="Q12" s="242"/>
      <c r="R12" s="30"/>
      <c r="S12" s="30"/>
      <c r="T12" s="30"/>
    </row>
    <row r="13" spans="1:20" x14ac:dyDescent="0.2">
      <c r="A13" s="138" t="s">
        <v>9</v>
      </c>
      <c r="B13" s="8">
        <v>281</v>
      </c>
      <c r="C13" s="8">
        <v>2306</v>
      </c>
      <c r="D13" s="8">
        <v>352</v>
      </c>
      <c r="E13" s="8">
        <v>0</v>
      </c>
      <c r="F13" s="8">
        <v>671</v>
      </c>
      <c r="G13" s="8">
        <v>95</v>
      </c>
      <c r="H13" s="8">
        <v>-75</v>
      </c>
      <c r="I13" s="8">
        <v>960</v>
      </c>
      <c r="J13" s="8">
        <v>344</v>
      </c>
      <c r="K13" s="8">
        <v>555</v>
      </c>
      <c r="L13" s="243">
        <f>SUM(B13:K13)</f>
        <v>5489</v>
      </c>
      <c r="M13" s="244">
        <v>5834</v>
      </c>
      <c r="N13" s="245">
        <f>M13-L13</f>
        <v>345</v>
      </c>
      <c r="O13" s="244">
        <v>4961</v>
      </c>
      <c r="P13" s="244">
        <v>5165</v>
      </c>
      <c r="Q13" s="246">
        <f>P13-O13</f>
        <v>204</v>
      </c>
      <c r="R13" s="30"/>
      <c r="S13" s="30"/>
      <c r="T13" s="30"/>
    </row>
    <row r="14" spans="1:20" x14ac:dyDescent="0.2">
      <c r="A14" s="16" t="s">
        <v>10</v>
      </c>
      <c r="B14" s="11">
        <v>369</v>
      </c>
      <c r="C14" s="11">
        <v>1416</v>
      </c>
      <c r="D14" s="11">
        <v>459</v>
      </c>
      <c r="E14" s="11">
        <v>0</v>
      </c>
      <c r="F14" s="11">
        <v>-11</v>
      </c>
      <c r="G14" s="11">
        <v>0</v>
      </c>
      <c r="H14" s="11">
        <v>293</v>
      </c>
      <c r="I14" s="11">
        <v>1823</v>
      </c>
      <c r="J14" s="11">
        <v>349</v>
      </c>
      <c r="K14" s="11">
        <v>650</v>
      </c>
      <c r="L14" s="243">
        <f t="shared" ref="L14:L25" si="0">SUM(B14:K14)</f>
        <v>5348</v>
      </c>
      <c r="M14" s="247">
        <v>5335</v>
      </c>
      <c r="N14" s="245">
        <f t="shared" ref="N14:N25" si="1">M14-L14</f>
        <v>-13</v>
      </c>
      <c r="O14" s="247">
        <v>4919</v>
      </c>
      <c r="P14" s="247">
        <v>4998</v>
      </c>
      <c r="Q14" s="248">
        <f t="shared" ref="Q14:Q25" si="2">P14-O14</f>
        <v>79</v>
      </c>
      <c r="R14" s="30"/>
      <c r="S14" s="30"/>
      <c r="T14" s="30"/>
    </row>
    <row r="15" spans="1:20" x14ac:dyDescent="0.2">
      <c r="A15" s="16" t="s">
        <v>11</v>
      </c>
      <c r="B15" s="11">
        <v>85</v>
      </c>
      <c r="C15" s="11">
        <v>2604</v>
      </c>
      <c r="D15" s="11">
        <v>687</v>
      </c>
      <c r="E15" s="11">
        <v>0</v>
      </c>
      <c r="F15" s="11">
        <v>450</v>
      </c>
      <c r="G15" s="11">
        <v>0</v>
      </c>
      <c r="H15" s="11">
        <v>155</v>
      </c>
      <c r="I15" s="11">
        <v>915</v>
      </c>
      <c r="J15" s="11">
        <v>137</v>
      </c>
      <c r="K15" s="11">
        <v>1208</v>
      </c>
      <c r="L15" s="243">
        <f t="shared" si="0"/>
        <v>6241</v>
      </c>
      <c r="M15" s="247">
        <v>5412</v>
      </c>
      <c r="N15" s="245">
        <f t="shared" si="1"/>
        <v>-829</v>
      </c>
      <c r="O15" s="247">
        <v>5840</v>
      </c>
      <c r="P15" s="247">
        <v>5226</v>
      </c>
      <c r="Q15" s="248">
        <f t="shared" si="2"/>
        <v>-614</v>
      </c>
      <c r="R15" s="30"/>
      <c r="S15" s="30"/>
      <c r="T15" s="30"/>
    </row>
    <row r="16" spans="1:20" x14ac:dyDescent="0.2">
      <c r="A16" s="16" t="s">
        <v>12</v>
      </c>
      <c r="B16" s="11">
        <v>69</v>
      </c>
      <c r="C16" s="11">
        <v>2047</v>
      </c>
      <c r="D16" s="11">
        <v>445</v>
      </c>
      <c r="E16" s="11">
        <v>0</v>
      </c>
      <c r="F16" s="11">
        <v>243</v>
      </c>
      <c r="G16" s="11">
        <v>0</v>
      </c>
      <c r="H16" s="11">
        <v>278</v>
      </c>
      <c r="I16" s="11">
        <v>1123</v>
      </c>
      <c r="J16" s="11">
        <v>90</v>
      </c>
      <c r="K16" s="11">
        <v>628</v>
      </c>
      <c r="L16" s="243">
        <f t="shared" si="0"/>
        <v>4923</v>
      </c>
      <c r="M16" s="247">
        <v>4976</v>
      </c>
      <c r="N16" s="245">
        <f t="shared" si="1"/>
        <v>53</v>
      </c>
      <c r="O16" s="247">
        <v>4752</v>
      </c>
      <c r="P16" s="247">
        <v>5138</v>
      </c>
      <c r="Q16" s="248">
        <f t="shared" si="2"/>
        <v>386</v>
      </c>
      <c r="R16" s="30"/>
      <c r="S16" s="30"/>
      <c r="T16" s="30"/>
    </row>
    <row r="17" spans="1:20" x14ac:dyDescent="0.2">
      <c r="A17" s="16" t="s">
        <v>13</v>
      </c>
      <c r="B17" s="11">
        <v>130</v>
      </c>
      <c r="C17" s="11">
        <v>3380</v>
      </c>
      <c r="D17" s="11">
        <v>550</v>
      </c>
      <c r="E17" s="11">
        <v>0</v>
      </c>
      <c r="F17" s="11">
        <v>160</v>
      </c>
      <c r="G17" s="11">
        <v>0</v>
      </c>
      <c r="H17" s="11">
        <v>69</v>
      </c>
      <c r="I17" s="11">
        <v>966</v>
      </c>
      <c r="J17" s="11">
        <v>156</v>
      </c>
      <c r="K17" s="11">
        <v>935</v>
      </c>
      <c r="L17" s="243">
        <f t="shared" si="0"/>
        <v>6346</v>
      </c>
      <c r="M17" s="247">
        <v>6669</v>
      </c>
      <c r="N17" s="245">
        <f t="shared" si="1"/>
        <v>323</v>
      </c>
      <c r="O17" s="247">
        <v>5344</v>
      </c>
      <c r="P17" s="247">
        <v>5772</v>
      </c>
      <c r="Q17" s="248">
        <f t="shared" si="2"/>
        <v>428</v>
      </c>
      <c r="R17" s="30"/>
      <c r="S17" s="30"/>
      <c r="T17" s="30"/>
    </row>
    <row r="18" spans="1:20" x14ac:dyDescent="0.2">
      <c r="A18" s="16" t="s">
        <v>14</v>
      </c>
      <c r="B18" s="11">
        <v>127</v>
      </c>
      <c r="C18" s="11">
        <v>3495</v>
      </c>
      <c r="D18" s="11">
        <v>471</v>
      </c>
      <c r="E18" s="11">
        <v>0</v>
      </c>
      <c r="F18" s="11">
        <v>302</v>
      </c>
      <c r="G18" s="11">
        <v>942</v>
      </c>
      <c r="H18" s="11">
        <v>0</v>
      </c>
      <c r="I18" s="11">
        <v>0</v>
      </c>
      <c r="J18" s="11">
        <v>175</v>
      </c>
      <c r="K18" s="11">
        <v>662</v>
      </c>
      <c r="L18" s="243">
        <f t="shared" si="0"/>
        <v>6174</v>
      </c>
      <c r="M18" s="247">
        <v>6745</v>
      </c>
      <c r="N18" s="245">
        <f t="shared" si="1"/>
        <v>571</v>
      </c>
      <c r="O18" s="247">
        <v>5796</v>
      </c>
      <c r="P18" s="247">
        <v>5938</v>
      </c>
      <c r="Q18" s="248">
        <f t="shared" si="2"/>
        <v>142</v>
      </c>
      <c r="R18" s="30"/>
      <c r="S18" s="30"/>
      <c r="T18" s="30"/>
    </row>
    <row r="19" spans="1:20" x14ac:dyDescent="0.2">
      <c r="A19" s="16" t="s">
        <v>15</v>
      </c>
      <c r="B19" s="11">
        <v>23</v>
      </c>
      <c r="C19" s="11">
        <v>3379</v>
      </c>
      <c r="D19" s="11">
        <v>427</v>
      </c>
      <c r="E19" s="11">
        <v>0</v>
      </c>
      <c r="F19" s="11">
        <v>230</v>
      </c>
      <c r="G19" s="11">
        <v>0</v>
      </c>
      <c r="H19" s="11">
        <v>32</v>
      </c>
      <c r="I19" s="11">
        <v>1284</v>
      </c>
      <c r="J19" s="11">
        <v>70</v>
      </c>
      <c r="K19" s="11">
        <v>800</v>
      </c>
      <c r="L19" s="243">
        <f t="shared" si="0"/>
        <v>6245</v>
      </c>
      <c r="M19" s="247">
        <v>6192</v>
      </c>
      <c r="N19" s="245">
        <f t="shared" si="1"/>
        <v>-53</v>
      </c>
      <c r="O19" s="247">
        <v>6105</v>
      </c>
      <c r="P19" s="247">
        <v>6476</v>
      </c>
      <c r="Q19" s="248">
        <f t="shared" si="2"/>
        <v>371</v>
      </c>
      <c r="R19" s="30"/>
      <c r="S19" s="30"/>
      <c r="T19" s="30"/>
    </row>
    <row r="20" spans="1:20" x14ac:dyDescent="0.2">
      <c r="A20" s="16" t="s">
        <v>16</v>
      </c>
      <c r="B20" s="11">
        <v>118</v>
      </c>
      <c r="C20" s="11">
        <v>3242</v>
      </c>
      <c r="D20" s="11">
        <v>524</v>
      </c>
      <c r="E20" s="11">
        <v>0</v>
      </c>
      <c r="F20" s="11">
        <v>318</v>
      </c>
      <c r="G20" s="11">
        <v>1</v>
      </c>
      <c r="H20" s="11">
        <v>106</v>
      </c>
      <c r="I20" s="11">
        <v>1197</v>
      </c>
      <c r="J20" s="11">
        <v>320</v>
      </c>
      <c r="K20" s="11">
        <v>1455</v>
      </c>
      <c r="L20" s="243">
        <f t="shared" si="0"/>
        <v>7281</v>
      </c>
      <c r="M20" s="247">
        <v>7949</v>
      </c>
      <c r="N20" s="245">
        <f t="shared" si="1"/>
        <v>668</v>
      </c>
      <c r="O20" s="247">
        <v>4326</v>
      </c>
      <c r="P20" s="247">
        <v>4582</v>
      </c>
      <c r="Q20" s="248">
        <f t="shared" si="2"/>
        <v>256</v>
      </c>
      <c r="R20" s="30"/>
      <c r="S20" s="30"/>
      <c r="T20" s="30"/>
    </row>
    <row r="21" spans="1:20" x14ac:dyDescent="0.2">
      <c r="A21" s="16" t="s">
        <v>17</v>
      </c>
      <c r="B21" s="11">
        <v>130</v>
      </c>
      <c r="C21" s="11">
        <v>3646</v>
      </c>
      <c r="D21" s="11">
        <v>507</v>
      </c>
      <c r="E21" s="11">
        <v>8</v>
      </c>
      <c r="F21" s="11">
        <v>184</v>
      </c>
      <c r="G21" s="11">
        <v>0</v>
      </c>
      <c r="H21" s="11">
        <v>73</v>
      </c>
      <c r="I21" s="11">
        <v>1949</v>
      </c>
      <c r="J21" s="11">
        <v>59</v>
      </c>
      <c r="K21" s="11">
        <v>1052</v>
      </c>
      <c r="L21" s="243">
        <f>SUM(B21:K21)</f>
        <v>7608</v>
      </c>
      <c r="M21" s="247">
        <v>7515</v>
      </c>
      <c r="N21" s="245">
        <f t="shared" si="1"/>
        <v>-93</v>
      </c>
      <c r="O21" s="247">
        <v>5487</v>
      </c>
      <c r="P21" s="247">
        <v>5588</v>
      </c>
      <c r="Q21" s="248">
        <f t="shared" si="2"/>
        <v>101</v>
      </c>
      <c r="R21" s="30"/>
      <c r="S21" s="30"/>
      <c r="T21" s="30"/>
    </row>
    <row r="22" spans="1:20" x14ac:dyDescent="0.2">
      <c r="A22" s="16" t="s">
        <v>18</v>
      </c>
      <c r="B22" s="11">
        <v>231</v>
      </c>
      <c r="C22" s="11">
        <v>3430</v>
      </c>
      <c r="D22" s="11">
        <v>630</v>
      </c>
      <c r="E22" s="11">
        <v>0</v>
      </c>
      <c r="F22" s="11">
        <v>120</v>
      </c>
      <c r="G22" s="11">
        <v>0</v>
      </c>
      <c r="H22" s="11">
        <v>130</v>
      </c>
      <c r="I22" s="11">
        <v>1287</v>
      </c>
      <c r="J22" s="11">
        <v>541</v>
      </c>
      <c r="K22" s="11">
        <v>690</v>
      </c>
      <c r="L22" s="243">
        <f>SUM(B22:K22)</f>
        <v>7059</v>
      </c>
      <c r="M22" s="247">
        <v>6665</v>
      </c>
      <c r="N22" s="245">
        <f t="shared" si="1"/>
        <v>-394</v>
      </c>
      <c r="O22" s="247">
        <v>5387</v>
      </c>
      <c r="P22" s="247">
        <v>5671</v>
      </c>
      <c r="Q22" s="248">
        <f t="shared" si="2"/>
        <v>284</v>
      </c>
      <c r="R22" s="30"/>
      <c r="S22" s="30"/>
      <c r="T22" s="30"/>
    </row>
    <row r="23" spans="1:20" x14ac:dyDescent="0.2">
      <c r="A23" s="16" t="s">
        <v>19</v>
      </c>
      <c r="B23" s="11">
        <v>117</v>
      </c>
      <c r="C23" s="11">
        <v>1308</v>
      </c>
      <c r="D23" s="11">
        <v>506</v>
      </c>
      <c r="E23" s="11">
        <v>0</v>
      </c>
      <c r="F23" s="11">
        <v>192</v>
      </c>
      <c r="G23" s="11">
        <v>668</v>
      </c>
      <c r="H23" s="11">
        <v>77</v>
      </c>
      <c r="I23" s="11">
        <v>0</v>
      </c>
      <c r="J23" s="11">
        <v>337</v>
      </c>
      <c r="K23" s="11">
        <v>615</v>
      </c>
      <c r="L23" s="243">
        <f t="shared" si="0"/>
        <v>3820</v>
      </c>
      <c r="M23" s="247">
        <v>3857</v>
      </c>
      <c r="N23" s="249">
        <f>M23-L23</f>
        <v>37</v>
      </c>
      <c r="O23" s="247">
        <v>3028</v>
      </c>
      <c r="P23" s="247">
        <v>2942</v>
      </c>
      <c r="Q23" s="248">
        <f>P23-O23</f>
        <v>-86</v>
      </c>
      <c r="R23" s="30"/>
      <c r="S23" s="30"/>
      <c r="T23" s="30"/>
    </row>
    <row r="24" spans="1:20" x14ac:dyDescent="0.2">
      <c r="A24" s="16" t="s">
        <v>20</v>
      </c>
      <c r="B24" s="11">
        <v>70</v>
      </c>
      <c r="C24" s="11">
        <v>2724</v>
      </c>
      <c r="D24" s="11">
        <v>341</v>
      </c>
      <c r="E24" s="11">
        <v>0</v>
      </c>
      <c r="F24" s="11">
        <v>164</v>
      </c>
      <c r="G24" s="11">
        <v>0</v>
      </c>
      <c r="H24" s="11">
        <v>15</v>
      </c>
      <c r="I24" s="11">
        <v>895</v>
      </c>
      <c r="J24" s="11">
        <v>361</v>
      </c>
      <c r="K24" s="11">
        <v>953</v>
      </c>
      <c r="L24" s="243">
        <f>SUM(B24:K24)</f>
        <v>5523</v>
      </c>
      <c r="M24" s="247">
        <v>6294</v>
      </c>
      <c r="N24" s="245">
        <f>M24-L24</f>
        <v>771</v>
      </c>
      <c r="O24" s="247">
        <v>5705</v>
      </c>
      <c r="P24" s="247">
        <v>6057</v>
      </c>
      <c r="Q24" s="250">
        <f>P24-O24</f>
        <v>352</v>
      </c>
      <c r="R24" s="30"/>
      <c r="S24" s="30"/>
      <c r="T24" s="30"/>
    </row>
    <row r="25" spans="1:20" ht="13.5" thickBot="1" x14ac:dyDescent="0.25">
      <c r="A25" s="16" t="s">
        <v>60</v>
      </c>
      <c r="B25" s="11">
        <v>167</v>
      </c>
      <c r="C25" s="11">
        <v>3711</v>
      </c>
      <c r="D25" s="11">
        <v>375</v>
      </c>
      <c r="E25" s="11">
        <v>0</v>
      </c>
      <c r="F25" s="11">
        <v>176</v>
      </c>
      <c r="G25" s="11">
        <v>0</v>
      </c>
      <c r="H25" s="11">
        <v>197</v>
      </c>
      <c r="I25" s="11">
        <v>794</v>
      </c>
      <c r="J25" s="11">
        <v>708</v>
      </c>
      <c r="K25" s="8">
        <v>990</v>
      </c>
      <c r="L25" s="251">
        <f t="shared" si="0"/>
        <v>7118</v>
      </c>
      <c r="M25" s="244">
        <v>7893</v>
      </c>
      <c r="N25" s="245">
        <f t="shared" si="1"/>
        <v>775</v>
      </c>
      <c r="O25" s="244">
        <v>5397</v>
      </c>
      <c r="P25" s="244">
        <v>6130</v>
      </c>
      <c r="Q25" s="250">
        <f t="shared" si="2"/>
        <v>733</v>
      </c>
      <c r="R25" s="30"/>
      <c r="S25" s="30"/>
      <c r="T25" s="30"/>
    </row>
    <row r="26" spans="1:20" ht="15.75" thickBot="1" x14ac:dyDescent="0.3">
      <c r="A26" s="252" t="s">
        <v>22</v>
      </c>
      <c r="B26" s="253">
        <f t="shared" ref="B26:P26" si="3">SUM(B13:B25)</f>
        <v>1917</v>
      </c>
      <c r="C26" s="253">
        <f t="shared" si="3"/>
        <v>36688</v>
      </c>
      <c r="D26" s="253">
        <f t="shared" si="3"/>
        <v>6274</v>
      </c>
      <c r="E26" s="253">
        <f t="shared" si="3"/>
        <v>8</v>
      </c>
      <c r="F26" s="253">
        <f t="shared" si="3"/>
        <v>3199</v>
      </c>
      <c r="G26" s="253">
        <f t="shared" si="3"/>
        <v>1706</v>
      </c>
      <c r="H26" s="253">
        <f t="shared" si="3"/>
        <v>1350</v>
      </c>
      <c r="I26" s="253">
        <f t="shared" si="3"/>
        <v>13193</v>
      </c>
      <c r="J26" s="253">
        <f t="shared" si="3"/>
        <v>3647</v>
      </c>
      <c r="K26" s="253">
        <f t="shared" si="3"/>
        <v>11193</v>
      </c>
      <c r="L26" s="254">
        <f t="shared" si="3"/>
        <v>79175</v>
      </c>
      <c r="M26" s="255">
        <f>SUM(M13:M25)</f>
        <v>81336</v>
      </c>
      <c r="N26" s="256">
        <f>M26-L26</f>
        <v>2161</v>
      </c>
      <c r="O26" s="256">
        <f t="shared" si="3"/>
        <v>67047</v>
      </c>
      <c r="P26" s="257">
        <f t="shared" si="3"/>
        <v>69683</v>
      </c>
      <c r="Q26" s="258">
        <f>SUM(Q13:Q25)</f>
        <v>2636</v>
      </c>
      <c r="R26" s="30"/>
      <c r="S26" s="30"/>
      <c r="T26" s="30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0"/>
      <c r="S27" s="30"/>
      <c r="T27" s="30"/>
    </row>
    <row r="28" spans="1:2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0"/>
      <c r="S28" s="30"/>
      <c r="T28" s="30"/>
    </row>
    <row r="29" spans="1:2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0"/>
      <c r="S29" s="30"/>
      <c r="T29" s="30"/>
    </row>
    <row r="30" spans="1:2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0"/>
      <c r="S30" s="30"/>
      <c r="T30" s="30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0"/>
      <c r="S31" s="30"/>
      <c r="T31" s="30"/>
    </row>
    <row r="32" spans="1:2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 t="s">
        <v>142</v>
      </c>
      <c r="N32" s="1"/>
      <c r="O32" s="1"/>
      <c r="P32" s="1"/>
      <c r="Q32" s="1"/>
      <c r="R32" s="30"/>
      <c r="S32" s="30"/>
      <c r="T32" s="30"/>
    </row>
    <row r="33" spans="1:2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0"/>
      <c r="S33" s="30"/>
      <c r="T33" s="30"/>
    </row>
    <row r="34" spans="1:2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30"/>
      <c r="T34" s="30"/>
    </row>
    <row r="35" spans="1:2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30"/>
      <c r="T35" s="30"/>
    </row>
    <row r="36" spans="1:2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30"/>
      <c r="T36" s="30"/>
    </row>
    <row r="37" spans="1:2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30"/>
      <c r="T37" s="30"/>
    </row>
    <row r="38" spans="1:20" x14ac:dyDescent="0.2">
      <c r="A38" s="1"/>
      <c r="B38" s="1"/>
      <c r="C38" s="1"/>
      <c r="D38" s="1"/>
      <c r="E38" s="1"/>
      <c r="F38" s="1"/>
      <c r="G38" s="1"/>
      <c r="H38" s="1"/>
      <c r="I38" s="1"/>
      <c r="J38" s="19"/>
      <c r="K38" s="1"/>
      <c r="L38" s="1"/>
      <c r="M38" s="1"/>
      <c r="N38" s="1"/>
      <c r="O38" s="1"/>
      <c r="P38" s="1"/>
      <c r="Q38" s="1"/>
      <c r="R38" s="30"/>
      <c r="S38" s="30"/>
      <c r="T38" s="30"/>
    </row>
    <row r="39" spans="1:2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30"/>
      <c r="T39" s="30"/>
    </row>
    <row r="40" spans="1:20" ht="13.5" thickBot="1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27" t="s">
        <v>46</v>
      </c>
      <c r="R40" s="30"/>
      <c r="S40" s="30"/>
      <c r="T40" s="30"/>
    </row>
    <row r="41" spans="1:20" ht="13.5" x14ac:dyDescent="0.25">
      <c r="A41" s="178" t="s">
        <v>4</v>
      </c>
      <c r="B41" s="229" t="s">
        <v>74</v>
      </c>
      <c r="C41" s="229" t="s">
        <v>75</v>
      </c>
      <c r="D41" s="229" t="s">
        <v>76</v>
      </c>
      <c r="E41" s="229" t="s">
        <v>77</v>
      </c>
      <c r="F41" s="229" t="s">
        <v>78</v>
      </c>
      <c r="G41" s="229" t="s">
        <v>79</v>
      </c>
      <c r="H41" s="229" t="s">
        <v>80</v>
      </c>
      <c r="I41" s="229" t="s">
        <v>81</v>
      </c>
      <c r="J41" s="229" t="s">
        <v>82</v>
      </c>
      <c r="K41" s="229" t="s">
        <v>83</v>
      </c>
      <c r="L41" s="122" t="s">
        <v>53</v>
      </c>
      <c r="M41" s="229" t="s">
        <v>49</v>
      </c>
      <c r="N41" s="230" t="s">
        <v>84</v>
      </c>
      <c r="O41" s="122" t="s">
        <v>53</v>
      </c>
      <c r="P41" s="6" t="s">
        <v>49</v>
      </c>
      <c r="Q41" s="231" t="s">
        <v>84</v>
      </c>
      <c r="R41" s="30"/>
      <c r="S41" s="30"/>
      <c r="T41" s="30"/>
    </row>
    <row r="42" spans="1:20" ht="13.5" x14ac:dyDescent="0.25">
      <c r="A42" s="184"/>
      <c r="B42" s="232" t="s">
        <v>85</v>
      </c>
      <c r="C42" s="232"/>
      <c r="D42" s="232"/>
      <c r="E42" s="232"/>
      <c r="F42" s="232"/>
      <c r="G42" s="232"/>
      <c r="H42" s="232"/>
      <c r="I42" s="232"/>
      <c r="J42" s="232"/>
      <c r="K42" s="232"/>
      <c r="L42" s="233" t="s">
        <v>71</v>
      </c>
      <c r="M42" s="232" t="s">
        <v>86</v>
      </c>
      <c r="N42" s="234" t="s">
        <v>73</v>
      </c>
      <c r="O42" s="233" t="s">
        <v>71</v>
      </c>
      <c r="P42" s="7" t="s">
        <v>86</v>
      </c>
      <c r="Q42" s="235" t="s">
        <v>73</v>
      </c>
      <c r="R42" s="30"/>
      <c r="S42" s="30"/>
      <c r="T42" s="30"/>
    </row>
    <row r="43" spans="1:20" ht="14.25" thickBot="1" x14ac:dyDescent="0.3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36">
        <v>2023</v>
      </c>
      <c r="M43" s="237">
        <v>2023</v>
      </c>
      <c r="N43" s="238">
        <v>2023</v>
      </c>
      <c r="O43" s="236">
        <v>2022</v>
      </c>
      <c r="P43" s="237">
        <v>2022</v>
      </c>
      <c r="Q43" s="238">
        <v>2022</v>
      </c>
      <c r="R43" s="30"/>
      <c r="S43" s="30"/>
      <c r="T43" s="30"/>
    </row>
    <row r="44" spans="1:20" ht="14.25" thickBot="1" x14ac:dyDescent="0.3">
      <c r="A44" s="36" t="s">
        <v>23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259"/>
      <c r="M44" s="75"/>
      <c r="N44" s="260"/>
      <c r="O44" s="261"/>
      <c r="P44" s="262"/>
      <c r="Q44" s="242"/>
      <c r="R44" s="30"/>
      <c r="S44" s="30"/>
      <c r="T44" s="30"/>
    </row>
    <row r="45" spans="1:20" x14ac:dyDescent="0.2">
      <c r="A45" s="138" t="s">
        <v>24</v>
      </c>
      <c r="B45" s="8">
        <v>1</v>
      </c>
      <c r="C45" s="8">
        <v>264</v>
      </c>
      <c r="D45" s="8">
        <v>146</v>
      </c>
      <c r="E45" s="8">
        <v>239</v>
      </c>
      <c r="F45" s="8">
        <v>30</v>
      </c>
      <c r="G45" s="8">
        <v>0</v>
      </c>
      <c r="H45" s="8">
        <v>40</v>
      </c>
      <c r="I45" s="8">
        <v>86</v>
      </c>
      <c r="J45" s="8">
        <v>60</v>
      </c>
      <c r="K45" s="8">
        <v>342</v>
      </c>
      <c r="L45" s="243">
        <f>SUM(B45:K45)</f>
        <v>1208</v>
      </c>
      <c r="M45" s="244">
        <v>1484</v>
      </c>
      <c r="N45" s="245">
        <f>SUM(M45-L45)</f>
        <v>276</v>
      </c>
      <c r="O45" s="263">
        <v>1134</v>
      </c>
      <c r="P45" s="244">
        <v>1248</v>
      </c>
      <c r="Q45" s="264">
        <f>P45-O45</f>
        <v>114</v>
      </c>
      <c r="R45" s="30"/>
      <c r="S45" s="437"/>
      <c r="T45" s="30"/>
    </row>
    <row r="46" spans="1:20" x14ac:dyDescent="0.2">
      <c r="A46" s="16" t="s">
        <v>25</v>
      </c>
      <c r="B46" s="11">
        <v>217</v>
      </c>
      <c r="C46" s="11">
        <v>887</v>
      </c>
      <c r="D46" s="11">
        <v>780</v>
      </c>
      <c r="E46" s="11">
        <v>866</v>
      </c>
      <c r="F46" s="11">
        <v>245</v>
      </c>
      <c r="G46" s="11">
        <v>263</v>
      </c>
      <c r="H46" s="11">
        <v>32</v>
      </c>
      <c r="I46" s="11">
        <v>0</v>
      </c>
      <c r="J46" s="11">
        <v>171</v>
      </c>
      <c r="K46" s="11">
        <v>1091</v>
      </c>
      <c r="L46" s="243">
        <f t="shared" ref="L46:L64" si="4">SUM(B46:K46)</f>
        <v>4552</v>
      </c>
      <c r="M46" s="247">
        <v>4861</v>
      </c>
      <c r="N46" s="245">
        <f t="shared" ref="N46:N64" si="5">M46-L46</f>
        <v>309</v>
      </c>
      <c r="O46" s="265">
        <v>3546</v>
      </c>
      <c r="P46" s="247">
        <v>3919</v>
      </c>
      <c r="Q46" s="266">
        <f t="shared" ref="Q46:Q64" si="6">P46-O46</f>
        <v>373</v>
      </c>
      <c r="R46" s="30"/>
      <c r="S46" s="437"/>
      <c r="T46" s="30"/>
    </row>
    <row r="47" spans="1:20" x14ac:dyDescent="0.2">
      <c r="A47" s="16" t="s">
        <v>26</v>
      </c>
      <c r="B47" s="11">
        <v>107</v>
      </c>
      <c r="C47" s="11">
        <v>652</v>
      </c>
      <c r="D47" s="11">
        <v>255</v>
      </c>
      <c r="E47" s="11">
        <v>507</v>
      </c>
      <c r="F47" s="11">
        <v>131</v>
      </c>
      <c r="G47" s="11">
        <v>10</v>
      </c>
      <c r="H47" s="11">
        <v>17</v>
      </c>
      <c r="I47" s="11">
        <v>355</v>
      </c>
      <c r="J47" s="11">
        <v>83</v>
      </c>
      <c r="K47" s="11">
        <v>244</v>
      </c>
      <c r="L47" s="243">
        <f>SUM(B47:K47)</f>
        <v>2361</v>
      </c>
      <c r="M47" s="247">
        <v>2469</v>
      </c>
      <c r="N47" s="245">
        <f t="shared" si="5"/>
        <v>108</v>
      </c>
      <c r="O47" s="265">
        <v>1843</v>
      </c>
      <c r="P47" s="247">
        <v>2283</v>
      </c>
      <c r="Q47" s="266">
        <f t="shared" si="6"/>
        <v>440</v>
      </c>
      <c r="R47" s="30"/>
      <c r="S47" s="437"/>
      <c r="T47" s="30"/>
    </row>
    <row r="48" spans="1:20" x14ac:dyDescent="0.2">
      <c r="A48" s="16" t="s">
        <v>27</v>
      </c>
      <c r="B48" s="11">
        <v>16</v>
      </c>
      <c r="C48" s="11">
        <v>1985</v>
      </c>
      <c r="D48" s="11">
        <v>867</v>
      </c>
      <c r="E48" s="11">
        <v>0</v>
      </c>
      <c r="F48" s="11">
        <v>101</v>
      </c>
      <c r="G48" s="11">
        <v>0</v>
      </c>
      <c r="H48" s="11">
        <v>8</v>
      </c>
      <c r="I48" s="11">
        <v>355</v>
      </c>
      <c r="J48" s="11">
        <v>273</v>
      </c>
      <c r="K48" s="11">
        <v>587</v>
      </c>
      <c r="L48" s="243">
        <f t="shared" si="4"/>
        <v>4192</v>
      </c>
      <c r="M48" s="247">
        <v>4892</v>
      </c>
      <c r="N48" s="245">
        <f t="shared" si="5"/>
        <v>700</v>
      </c>
      <c r="O48" s="265">
        <v>3817</v>
      </c>
      <c r="P48" s="247">
        <v>4818</v>
      </c>
      <c r="Q48" s="266">
        <f t="shared" si="6"/>
        <v>1001</v>
      </c>
      <c r="R48" s="30"/>
      <c r="S48" s="437"/>
      <c r="T48" s="30"/>
    </row>
    <row r="49" spans="1:20" x14ac:dyDescent="0.2">
      <c r="A49" s="16" t="s">
        <v>28</v>
      </c>
      <c r="B49" s="11">
        <v>54</v>
      </c>
      <c r="C49" s="11">
        <v>1037</v>
      </c>
      <c r="D49" s="11">
        <v>275</v>
      </c>
      <c r="E49" s="11">
        <v>1175</v>
      </c>
      <c r="F49" s="11">
        <v>120</v>
      </c>
      <c r="G49" s="11">
        <v>114</v>
      </c>
      <c r="H49" s="11">
        <v>121</v>
      </c>
      <c r="I49" s="11">
        <v>487</v>
      </c>
      <c r="J49" s="11">
        <v>267</v>
      </c>
      <c r="K49" s="11">
        <v>525</v>
      </c>
      <c r="L49" s="243">
        <f t="shared" si="4"/>
        <v>4175</v>
      </c>
      <c r="M49" s="247">
        <v>5199</v>
      </c>
      <c r="N49" s="245">
        <f t="shared" si="5"/>
        <v>1024</v>
      </c>
      <c r="O49" s="265">
        <v>4110</v>
      </c>
      <c r="P49" s="247">
        <v>4585</v>
      </c>
      <c r="Q49" s="266">
        <f t="shared" si="6"/>
        <v>475</v>
      </c>
      <c r="R49" s="30"/>
      <c r="S49" s="437"/>
      <c r="T49" s="30"/>
    </row>
    <row r="50" spans="1:20" x14ac:dyDescent="0.2">
      <c r="A50" s="16" t="s">
        <v>29</v>
      </c>
      <c r="B50" s="11">
        <v>19</v>
      </c>
      <c r="C50" s="11">
        <v>383</v>
      </c>
      <c r="D50" s="11">
        <v>205</v>
      </c>
      <c r="E50" s="11">
        <v>535</v>
      </c>
      <c r="F50" s="11">
        <v>120</v>
      </c>
      <c r="G50" s="11">
        <v>220</v>
      </c>
      <c r="H50" s="11">
        <v>87</v>
      </c>
      <c r="I50" s="11">
        <v>0</v>
      </c>
      <c r="J50" s="11">
        <v>181</v>
      </c>
      <c r="K50" s="11">
        <v>155</v>
      </c>
      <c r="L50" s="243">
        <f t="shared" si="4"/>
        <v>1905</v>
      </c>
      <c r="M50" s="247">
        <v>2104</v>
      </c>
      <c r="N50" s="245">
        <f t="shared" si="5"/>
        <v>199</v>
      </c>
      <c r="O50" s="265">
        <v>1813</v>
      </c>
      <c r="P50" s="247">
        <v>1918</v>
      </c>
      <c r="Q50" s="266">
        <f t="shared" si="6"/>
        <v>105</v>
      </c>
      <c r="R50" s="30"/>
      <c r="S50" s="437"/>
      <c r="T50" s="30"/>
    </row>
    <row r="51" spans="1:20" x14ac:dyDescent="0.2">
      <c r="A51" s="16" t="s">
        <v>61</v>
      </c>
      <c r="B51" s="11">
        <v>22</v>
      </c>
      <c r="C51" s="11">
        <v>970</v>
      </c>
      <c r="D51" s="11">
        <v>228</v>
      </c>
      <c r="E51" s="11">
        <v>520</v>
      </c>
      <c r="F51" s="11">
        <v>144</v>
      </c>
      <c r="G51" s="11">
        <v>4</v>
      </c>
      <c r="H51" s="11">
        <v>79</v>
      </c>
      <c r="I51" s="11">
        <v>285</v>
      </c>
      <c r="J51" s="11">
        <v>84</v>
      </c>
      <c r="K51" s="11">
        <v>384</v>
      </c>
      <c r="L51" s="243">
        <f t="shared" si="4"/>
        <v>2720</v>
      </c>
      <c r="M51" s="247">
        <v>2753</v>
      </c>
      <c r="N51" s="245">
        <f t="shared" si="5"/>
        <v>33</v>
      </c>
      <c r="O51" s="265">
        <v>2481</v>
      </c>
      <c r="P51" s="247">
        <v>2447</v>
      </c>
      <c r="Q51" s="266">
        <f t="shared" si="6"/>
        <v>-34</v>
      </c>
      <c r="R51" s="30"/>
      <c r="S51" s="437"/>
      <c r="T51" s="30"/>
    </row>
    <row r="52" spans="1:20" x14ac:dyDescent="0.2">
      <c r="A52" s="16" t="s">
        <v>30</v>
      </c>
      <c r="B52" s="11">
        <v>75</v>
      </c>
      <c r="C52" s="11">
        <v>808</v>
      </c>
      <c r="D52" s="11">
        <v>281</v>
      </c>
      <c r="E52" s="11">
        <v>598</v>
      </c>
      <c r="F52" s="11">
        <v>288</v>
      </c>
      <c r="G52" s="11">
        <v>3</v>
      </c>
      <c r="H52" s="11">
        <v>131</v>
      </c>
      <c r="I52" s="11">
        <v>759</v>
      </c>
      <c r="J52" s="11">
        <v>264</v>
      </c>
      <c r="K52" s="11">
        <v>639</v>
      </c>
      <c r="L52" s="243">
        <f t="shared" si="4"/>
        <v>3846</v>
      </c>
      <c r="M52" s="247">
        <v>3569</v>
      </c>
      <c r="N52" s="245">
        <f t="shared" si="5"/>
        <v>-277</v>
      </c>
      <c r="O52" s="265">
        <v>3422</v>
      </c>
      <c r="P52" s="247">
        <v>3735</v>
      </c>
      <c r="Q52" s="266">
        <f t="shared" si="6"/>
        <v>313</v>
      </c>
      <c r="R52" s="30"/>
      <c r="S52" s="437"/>
      <c r="T52" s="30"/>
    </row>
    <row r="53" spans="1:20" x14ac:dyDescent="0.2">
      <c r="A53" s="16" t="s">
        <v>31</v>
      </c>
      <c r="B53" s="11">
        <v>45</v>
      </c>
      <c r="C53" s="11">
        <v>1304</v>
      </c>
      <c r="D53" s="11">
        <v>557</v>
      </c>
      <c r="E53" s="11">
        <v>181</v>
      </c>
      <c r="F53" s="11">
        <v>159</v>
      </c>
      <c r="G53" s="11">
        <v>0</v>
      </c>
      <c r="H53" s="11">
        <v>44</v>
      </c>
      <c r="I53" s="11">
        <v>248</v>
      </c>
      <c r="J53" s="11">
        <v>231</v>
      </c>
      <c r="K53" s="11">
        <v>313</v>
      </c>
      <c r="L53" s="243">
        <f t="shared" si="4"/>
        <v>3082</v>
      </c>
      <c r="M53" s="247">
        <v>3278</v>
      </c>
      <c r="N53" s="245">
        <f t="shared" si="5"/>
        <v>196</v>
      </c>
      <c r="O53" s="265">
        <v>2596</v>
      </c>
      <c r="P53" s="247">
        <v>3041</v>
      </c>
      <c r="Q53" s="266">
        <f t="shared" si="6"/>
        <v>445</v>
      </c>
      <c r="R53" s="30"/>
      <c r="S53" s="437"/>
      <c r="T53" s="30"/>
    </row>
    <row r="54" spans="1:20" x14ac:dyDescent="0.2">
      <c r="A54" s="138" t="s">
        <v>32</v>
      </c>
      <c r="B54" s="8">
        <v>88</v>
      </c>
      <c r="C54" s="8">
        <v>1225</v>
      </c>
      <c r="D54" s="8">
        <v>310</v>
      </c>
      <c r="E54" s="8">
        <v>783</v>
      </c>
      <c r="F54" s="8">
        <v>216</v>
      </c>
      <c r="G54" s="8">
        <v>64</v>
      </c>
      <c r="H54" s="8">
        <v>371</v>
      </c>
      <c r="I54" s="8">
        <v>448</v>
      </c>
      <c r="J54" s="8">
        <v>203</v>
      </c>
      <c r="K54" s="8">
        <v>687</v>
      </c>
      <c r="L54" s="243">
        <f t="shared" si="4"/>
        <v>4395</v>
      </c>
      <c r="M54" s="244">
        <v>4727</v>
      </c>
      <c r="N54" s="245">
        <f t="shared" si="5"/>
        <v>332</v>
      </c>
      <c r="O54" s="263">
        <v>3760</v>
      </c>
      <c r="P54" s="244">
        <v>4808</v>
      </c>
      <c r="Q54" s="266">
        <f t="shared" si="6"/>
        <v>1048</v>
      </c>
      <c r="R54" s="30"/>
      <c r="S54" s="437"/>
      <c r="T54" s="30"/>
    </row>
    <row r="55" spans="1:20" x14ac:dyDescent="0.2">
      <c r="A55" s="16" t="s">
        <v>33</v>
      </c>
      <c r="B55" s="11">
        <v>208</v>
      </c>
      <c r="C55" s="11">
        <v>934</v>
      </c>
      <c r="D55" s="11">
        <v>1008</v>
      </c>
      <c r="E55" s="11">
        <v>0</v>
      </c>
      <c r="F55" s="11">
        <v>0</v>
      </c>
      <c r="G55" s="11">
        <v>0</v>
      </c>
      <c r="H55" s="11">
        <v>0</v>
      </c>
      <c r="I55" s="11">
        <v>222</v>
      </c>
      <c r="J55" s="11">
        <v>166</v>
      </c>
      <c r="K55" s="11">
        <v>1139</v>
      </c>
      <c r="L55" s="243">
        <f t="shared" si="4"/>
        <v>3677</v>
      </c>
      <c r="M55" s="267">
        <v>4238</v>
      </c>
      <c r="N55" s="249">
        <f t="shared" si="5"/>
        <v>561</v>
      </c>
      <c r="O55" s="265">
        <v>3364</v>
      </c>
      <c r="P55" s="267">
        <v>3604</v>
      </c>
      <c r="Q55" s="266">
        <f t="shared" si="6"/>
        <v>240</v>
      </c>
      <c r="R55" s="30"/>
      <c r="S55" s="437"/>
      <c r="T55" s="30"/>
    </row>
    <row r="56" spans="1:20" x14ac:dyDescent="0.2">
      <c r="A56" s="16" t="s">
        <v>35</v>
      </c>
      <c r="B56" s="11">
        <v>141</v>
      </c>
      <c r="C56" s="11">
        <v>1004</v>
      </c>
      <c r="D56" s="11">
        <v>379</v>
      </c>
      <c r="E56" s="11">
        <v>854</v>
      </c>
      <c r="F56" s="11">
        <v>154</v>
      </c>
      <c r="G56" s="11">
        <v>11</v>
      </c>
      <c r="H56" s="11">
        <v>97</v>
      </c>
      <c r="I56" s="11">
        <v>408</v>
      </c>
      <c r="J56" s="11">
        <v>101</v>
      </c>
      <c r="K56" s="11">
        <v>313</v>
      </c>
      <c r="L56" s="243">
        <f t="shared" si="4"/>
        <v>3462</v>
      </c>
      <c r="M56" s="247">
        <v>3753</v>
      </c>
      <c r="N56" s="249">
        <f t="shared" si="5"/>
        <v>291</v>
      </c>
      <c r="O56" s="265">
        <v>2921</v>
      </c>
      <c r="P56" s="247">
        <v>3546</v>
      </c>
      <c r="Q56" s="266">
        <f t="shared" si="6"/>
        <v>625</v>
      </c>
      <c r="R56" s="30"/>
      <c r="S56" s="437"/>
      <c r="T56" s="30"/>
    </row>
    <row r="57" spans="1:20" x14ac:dyDescent="0.2">
      <c r="A57" s="138" t="s">
        <v>36</v>
      </c>
      <c r="B57" s="8">
        <v>31</v>
      </c>
      <c r="C57" s="8">
        <v>566</v>
      </c>
      <c r="D57" s="8">
        <v>307</v>
      </c>
      <c r="E57" s="8">
        <v>481</v>
      </c>
      <c r="F57" s="8">
        <v>68</v>
      </c>
      <c r="G57" s="8">
        <v>5</v>
      </c>
      <c r="H57" s="8">
        <v>56</v>
      </c>
      <c r="I57" s="8">
        <v>288</v>
      </c>
      <c r="J57" s="8">
        <v>36</v>
      </c>
      <c r="K57" s="8">
        <v>128</v>
      </c>
      <c r="L57" s="243">
        <f>SUM(B57:K57)</f>
        <v>1966</v>
      </c>
      <c r="M57" s="244">
        <v>2193</v>
      </c>
      <c r="N57" s="245">
        <f t="shared" si="5"/>
        <v>227</v>
      </c>
      <c r="O57" s="263">
        <v>2086</v>
      </c>
      <c r="P57" s="244">
        <v>2093</v>
      </c>
      <c r="Q57" s="268">
        <f t="shared" si="6"/>
        <v>7</v>
      </c>
      <c r="R57" s="30"/>
      <c r="S57" s="437"/>
      <c r="T57" s="30"/>
    </row>
    <row r="58" spans="1:20" x14ac:dyDescent="0.2">
      <c r="A58" s="16" t="s">
        <v>37</v>
      </c>
      <c r="B58" s="11">
        <v>99</v>
      </c>
      <c r="C58" s="11">
        <v>1000</v>
      </c>
      <c r="D58" s="11">
        <v>237</v>
      </c>
      <c r="E58" s="11">
        <v>886</v>
      </c>
      <c r="F58" s="11">
        <v>0</v>
      </c>
      <c r="G58" s="11">
        <v>0</v>
      </c>
      <c r="H58" s="11">
        <v>56</v>
      </c>
      <c r="I58" s="11">
        <v>376</v>
      </c>
      <c r="J58" s="11">
        <v>208</v>
      </c>
      <c r="K58" s="11">
        <v>1295</v>
      </c>
      <c r="L58" s="243">
        <f>SUM(B58:K58)</f>
        <v>4157</v>
      </c>
      <c r="M58" s="247">
        <v>4591</v>
      </c>
      <c r="N58" s="249">
        <f t="shared" si="5"/>
        <v>434</v>
      </c>
      <c r="O58" s="265">
        <v>3392</v>
      </c>
      <c r="P58" s="247">
        <v>4083</v>
      </c>
      <c r="Q58" s="266">
        <f t="shared" si="6"/>
        <v>691</v>
      </c>
      <c r="R58" s="30"/>
      <c r="S58" s="437"/>
      <c r="T58" s="30"/>
    </row>
    <row r="59" spans="1:20" x14ac:dyDescent="0.2">
      <c r="A59" s="138" t="s">
        <v>38</v>
      </c>
      <c r="B59" s="8">
        <v>9</v>
      </c>
      <c r="C59" s="8">
        <v>408</v>
      </c>
      <c r="D59" s="8">
        <v>86</v>
      </c>
      <c r="E59" s="8">
        <v>373</v>
      </c>
      <c r="F59" s="8">
        <v>72</v>
      </c>
      <c r="G59" s="8">
        <v>4</v>
      </c>
      <c r="H59" s="8">
        <v>31</v>
      </c>
      <c r="I59" s="8">
        <v>316</v>
      </c>
      <c r="J59" s="8">
        <v>44</v>
      </c>
      <c r="K59" s="8">
        <v>216</v>
      </c>
      <c r="L59" s="243">
        <f>SUM(B59:K59)</f>
        <v>1559</v>
      </c>
      <c r="M59" s="244">
        <v>1740</v>
      </c>
      <c r="N59" s="245">
        <f t="shared" si="5"/>
        <v>181</v>
      </c>
      <c r="O59" s="263">
        <v>1650</v>
      </c>
      <c r="P59" s="244">
        <v>1668</v>
      </c>
      <c r="Q59" s="268">
        <f t="shared" si="6"/>
        <v>18</v>
      </c>
      <c r="R59" s="30"/>
      <c r="S59" s="437"/>
      <c r="T59" s="30"/>
    </row>
    <row r="60" spans="1:20" x14ac:dyDescent="0.2">
      <c r="A60" s="16" t="s">
        <v>18</v>
      </c>
      <c r="B60" s="11">
        <v>49</v>
      </c>
      <c r="C60" s="11">
        <v>498</v>
      </c>
      <c r="D60" s="11">
        <v>138</v>
      </c>
      <c r="E60" s="11">
        <v>472</v>
      </c>
      <c r="F60" s="11">
        <v>40</v>
      </c>
      <c r="G60" s="11">
        <v>4</v>
      </c>
      <c r="H60" s="11">
        <v>56</v>
      </c>
      <c r="I60" s="11">
        <v>289</v>
      </c>
      <c r="J60" s="11">
        <v>212</v>
      </c>
      <c r="K60" s="11">
        <v>267</v>
      </c>
      <c r="L60" s="243">
        <f t="shared" si="4"/>
        <v>2025</v>
      </c>
      <c r="M60" s="247">
        <v>2195</v>
      </c>
      <c r="N60" s="245">
        <f t="shared" si="5"/>
        <v>170</v>
      </c>
      <c r="O60" s="265">
        <v>1709</v>
      </c>
      <c r="P60" s="247">
        <v>1995</v>
      </c>
      <c r="Q60" s="266">
        <f t="shared" si="6"/>
        <v>286</v>
      </c>
      <c r="R60" s="30"/>
      <c r="S60" s="437"/>
      <c r="T60" s="30"/>
    </row>
    <row r="61" spans="1:20" x14ac:dyDescent="0.2">
      <c r="A61" s="16" t="s">
        <v>19</v>
      </c>
      <c r="B61" s="11">
        <v>44</v>
      </c>
      <c r="C61" s="11">
        <v>237</v>
      </c>
      <c r="D61" s="11">
        <v>125</v>
      </c>
      <c r="E61" s="11">
        <v>0</v>
      </c>
      <c r="F61" s="11">
        <v>13</v>
      </c>
      <c r="G61" s="11">
        <v>15</v>
      </c>
      <c r="H61" s="11">
        <v>14</v>
      </c>
      <c r="I61" s="11">
        <v>0</v>
      </c>
      <c r="J61" s="11">
        <v>38</v>
      </c>
      <c r="K61" s="11">
        <v>246</v>
      </c>
      <c r="L61" s="243">
        <f t="shared" si="4"/>
        <v>732</v>
      </c>
      <c r="M61" s="247">
        <v>1506</v>
      </c>
      <c r="N61" s="245">
        <f t="shared" si="5"/>
        <v>774</v>
      </c>
      <c r="O61" s="265">
        <v>1506</v>
      </c>
      <c r="P61" s="247">
        <v>1499</v>
      </c>
      <c r="Q61" s="266">
        <f t="shared" si="6"/>
        <v>-7</v>
      </c>
      <c r="R61" s="30"/>
      <c r="S61" s="437"/>
      <c r="T61" s="30"/>
    </row>
    <row r="62" spans="1:20" x14ac:dyDescent="0.2">
      <c r="A62" s="16" t="s">
        <v>41</v>
      </c>
      <c r="B62" s="11">
        <v>112</v>
      </c>
      <c r="C62" s="11">
        <v>420</v>
      </c>
      <c r="D62" s="11">
        <v>111</v>
      </c>
      <c r="E62" s="11">
        <v>393</v>
      </c>
      <c r="F62" s="11">
        <v>109</v>
      </c>
      <c r="G62" s="11">
        <v>0</v>
      </c>
      <c r="H62" s="11">
        <v>46</v>
      </c>
      <c r="I62" s="11">
        <v>170</v>
      </c>
      <c r="J62" s="11">
        <v>129</v>
      </c>
      <c r="K62" s="11">
        <v>158</v>
      </c>
      <c r="L62" s="243">
        <f t="shared" si="4"/>
        <v>1648</v>
      </c>
      <c r="M62" s="247">
        <v>1838</v>
      </c>
      <c r="N62" s="245">
        <f t="shared" si="5"/>
        <v>190</v>
      </c>
      <c r="O62" s="265">
        <v>1722</v>
      </c>
      <c r="P62" s="247">
        <v>2045</v>
      </c>
      <c r="Q62" s="266">
        <f t="shared" si="6"/>
        <v>323</v>
      </c>
      <c r="R62" s="30"/>
      <c r="S62" s="437"/>
      <c r="T62" s="30"/>
    </row>
    <row r="63" spans="1:20" x14ac:dyDescent="0.2">
      <c r="A63" s="16" t="s">
        <v>42</v>
      </c>
      <c r="B63" s="11">
        <v>227</v>
      </c>
      <c r="C63" s="11">
        <v>750</v>
      </c>
      <c r="D63" s="11">
        <v>214</v>
      </c>
      <c r="E63" s="11">
        <v>422</v>
      </c>
      <c r="F63" s="11">
        <v>182</v>
      </c>
      <c r="G63" s="11">
        <v>5</v>
      </c>
      <c r="H63" s="11">
        <v>96</v>
      </c>
      <c r="I63" s="11">
        <v>253</v>
      </c>
      <c r="J63" s="11">
        <v>67</v>
      </c>
      <c r="K63" s="11">
        <v>525</v>
      </c>
      <c r="L63" s="243">
        <f t="shared" si="4"/>
        <v>2741</v>
      </c>
      <c r="M63" s="247">
        <v>2841</v>
      </c>
      <c r="N63" s="245">
        <f t="shared" si="5"/>
        <v>100</v>
      </c>
      <c r="O63" s="265">
        <v>2228</v>
      </c>
      <c r="P63" s="247">
        <v>2719</v>
      </c>
      <c r="Q63" s="266">
        <f t="shared" si="6"/>
        <v>491</v>
      </c>
      <c r="R63" s="30"/>
      <c r="S63" s="437"/>
      <c r="T63" s="30"/>
    </row>
    <row r="64" spans="1:20" ht="13.5" thickBot="1" x14ac:dyDescent="0.25">
      <c r="A64" s="16" t="s">
        <v>43</v>
      </c>
      <c r="B64" s="11">
        <v>34</v>
      </c>
      <c r="C64" s="11">
        <v>812</v>
      </c>
      <c r="D64" s="11">
        <v>182</v>
      </c>
      <c r="E64" s="11">
        <v>442</v>
      </c>
      <c r="F64" s="11">
        <v>47</v>
      </c>
      <c r="G64" s="11">
        <v>2</v>
      </c>
      <c r="H64" s="11">
        <v>37</v>
      </c>
      <c r="I64" s="11">
        <v>277</v>
      </c>
      <c r="J64" s="11">
        <v>72</v>
      </c>
      <c r="K64" s="11">
        <v>337</v>
      </c>
      <c r="L64" s="243">
        <f t="shared" si="4"/>
        <v>2242</v>
      </c>
      <c r="M64" s="247">
        <v>2389</v>
      </c>
      <c r="N64" s="269">
        <f t="shared" si="5"/>
        <v>147</v>
      </c>
      <c r="O64" s="265">
        <v>2000</v>
      </c>
      <c r="P64" s="247">
        <v>2263</v>
      </c>
      <c r="Q64" s="270">
        <f t="shared" si="6"/>
        <v>263</v>
      </c>
      <c r="R64" s="30"/>
      <c r="S64" s="437"/>
      <c r="T64" s="372"/>
    </row>
    <row r="65" spans="1:20" ht="15.75" thickBot="1" x14ac:dyDescent="0.3">
      <c r="A65" s="271" t="s">
        <v>44</v>
      </c>
      <c r="B65" s="272">
        <f t="shared" ref="B65:Q65" si="7">SUM(B45:B64)</f>
        <v>1598</v>
      </c>
      <c r="C65" s="272">
        <f t="shared" si="7"/>
        <v>16144</v>
      </c>
      <c r="D65" s="272">
        <f t="shared" si="7"/>
        <v>6691</v>
      </c>
      <c r="E65" s="272">
        <f t="shared" si="7"/>
        <v>9727</v>
      </c>
      <c r="F65" s="272">
        <f t="shared" si="7"/>
        <v>2239</v>
      </c>
      <c r="G65" s="272">
        <f t="shared" si="7"/>
        <v>724</v>
      </c>
      <c r="H65" s="272">
        <f t="shared" si="7"/>
        <v>1419</v>
      </c>
      <c r="I65" s="272">
        <f t="shared" si="7"/>
        <v>5622</v>
      </c>
      <c r="J65" s="272">
        <f t="shared" si="7"/>
        <v>2890</v>
      </c>
      <c r="K65" s="272">
        <f t="shared" si="7"/>
        <v>9591</v>
      </c>
      <c r="L65" s="273">
        <f t="shared" si="7"/>
        <v>56645</v>
      </c>
      <c r="M65" s="274">
        <f t="shared" si="7"/>
        <v>62620</v>
      </c>
      <c r="N65" s="275">
        <f t="shared" si="7"/>
        <v>5975</v>
      </c>
      <c r="O65" s="275">
        <f t="shared" si="7"/>
        <v>51100</v>
      </c>
      <c r="P65" s="276">
        <f t="shared" si="7"/>
        <v>58317</v>
      </c>
      <c r="Q65" s="277">
        <f t="shared" si="7"/>
        <v>7217</v>
      </c>
      <c r="R65" s="372"/>
      <c r="S65" s="438"/>
      <c r="T65" s="372"/>
    </row>
    <row r="66" spans="1:20" ht="15.75" thickBot="1" x14ac:dyDescent="0.3">
      <c r="A66" s="343" t="s">
        <v>87</v>
      </c>
      <c r="B66" s="259">
        <v>1013</v>
      </c>
      <c r="C66" s="457">
        <v>3466</v>
      </c>
      <c r="D66" s="457">
        <v>688</v>
      </c>
      <c r="E66" s="457">
        <v>25557</v>
      </c>
      <c r="F66" s="457">
        <v>2796</v>
      </c>
      <c r="G66" s="457">
        <v>112</v>
      </c>
      <c r="H66" s="457">
        <v>1346</v>
      </c>
      <c r="I66" s="457">
        <v>1531</v>
      </c>
      <c r="J66" s="457">
        <v>1882</v>
      </c>
      <c r="K66" s="458">
        <v>8897</v>
      </c>
      <c r="L66" s="259">
        <v>47288</v>
      </c>
      <c r="M66" s="75">
        <v>51463</v>
      </c>
      <c r="N66" s="260">
        <f>M66-L66</f>
        <v>4175</v>
      </c>
      <c r="O66" s="260">
        <v>42328</v>
      </c>
      <c r="P66" s="86">
        <v>44816</v>
      </c>
      <c r="Q66" s="506">
        <f>P66-O66</f>
        <v>2488</v>
      </c>
      <c r="R66" s="372"/>
      <c r="S66" s="30"/>
      <c r="T66" s="30"/>
    </row>
    <row r="67" spans="1:20" ht="16.5" thickBot="1" x14ac:dyDescent="0.3">
      <c r="A67" s="278" t="s">
        <v>1</v>
      </c>
      <c r="B67" s="219">
        <f t="shared" ref="B67:Q67" si="8">SUM(B65:B66,B26)</f>
        <v>4528</v>
      </c>
      <c r="C67" s="219">
        <f t="shared" si="8"/>
        <v>56298</v>
      </c>
      <c r="D67" s="219">
        <f t="shared" si="8"/>
        <v>13653</v>
      </c>
      <c r="E67" s="219">
        <f t="shared" si="8"/>
        <v>35292</v>
      </c>
      <c r="F67" s="219">
        <f t="shared" si="8"/>
        <v>8234</v>
      </c>
      <c r="G67" s="219">
        <f t="shared" si="8"/>
        <v>2542</v>
      </c>
      <c r="H67" s="219">
        <f t="shared" si="8"/>
        <v>4115</v>
      </c>
      <c r="I67" s="219">
        <f t="shared" si="8"/>
        <v>20346</v>
      </c>
      <c r="J67" s="219">
        <f t="shared" si="8"/>
        <v>8419</v>
      </c>
      <c r="K67" s="219">
        <f t="shared" si="8"/>
        <v>29681</v>
      </c>
      <c r="L67" s="279">
        <f t="shared" si="8"/>
        <v>183108</v>
      </c>
      <c r="M67" s="280">
        <f t="shared" si="8"/>
        <v>195419</v>
      </c>
      <c r="N67" s="281">
        <f t="shared" si="8"/>
        <v>12311</v>
      </c>
      <c r="O67" s="282">
        <f t="shared" si="8"/>
        <v>160475</v>
      </c>
      <c r="P67" s="283">
        <f t="shared" si="8"/>
        <v>172816</v>
      </c>
      <c r="Q67" s="283">
        <f t="shared" si="8"/>
        <v>12341</v>
      </c>
      <c r="R67" s="30"/>
      <c r="S67" s="30"/>
      <c r="T67" s="30"/>
    </row>
    <row r="68" spans="1:20" x14ac:dyDescent="0.2">
      <c r="A68" s="115"/>
      <c r="B68" s="116"/>
      <c r="C68" s="116"/>
      <c r="D68" s="116"/>
      <c r="E68" s="116"/>
      <c r="F68" s="116"/>
      <c r="G68" s="116"/>
      <c r="H68" s="116"/>
      <c r="I68" s="1"/>
      <c r="J68" s="116"/>
      <c r="K68" s="116"/>
      <c r="L68" s="116"/>
      <c r="M68" s="116"/>
      <c r="N68" s="116"/>
      <c r="O68" s="116"/>
      <c r="P68" s="1"/>
      <c r="Q68" s="1"/>
      <c r="R68" s="30"/>
      <c r="S68" s="30"/>
      <c r="T68" s="30"/>
    </row>
    <row r="69" spans="1:20" x14ac:dyDescent="0.2">
      <c r="A69" s="115"/>
      <c r="B69" s="116"/>
      <c r="C69" s="116"/>
      <c r="D69" s="116"/>
      <c r="E69" s="116"/>
      <c r="F69" s="116"/>
      <c r="G69" s="116"/>
      <c r="H69" s="116"/>
      <c r="I69" s="1"/>
      <c r="J69" s="116"/>
      <c r="K69" s="116"/>
      <c r="L69" s="284"/>
      <c r="M69" s="116"/>
      <c r="N69" s="116"/>
      <c r="O69" s="116"/>
      <c r="P69" s="1"/>
      <c r="Q69" s="1"/>
      <c r="R69" s="30"/>
      <c r="S69" s="30"/>
      <c r="T69" s="30"/>
    </row>
    <row r="70" spans="1:20" x14ac:dyDescent="0.2">
      <c r="A70" s="115"/>
      <c r="B70" s="116"/>
      <c r="C70" s="116"/>
      <c r="D70" s="116"/>
      <c r="E70" s="116"/>
      <c r="F70" s="116"/>
      <c r="G70" s="116"/>
      <c r="H70" s="116"/>
      <c r="I70" s="1"/>
      <c r="J70" s="116"/>
      <c r="K70" s="116"/>
      <c r="L70" s="116"/>
      <c r="M70" s="116"/>
      <c r="N70" s="116"/>
      <c r="O70" s="116"/>
      <c r="P70" s="1"/>
      <c r="Q70" s="1"/>
      <c r="R70" s="30"/>
      <c r="S70" s="30"/>
      <c r="T70" s="30"/>
    </row>
    <row r="71" spans="1:20" x14ac:dyDescent="0.2">
      <c r="A71" s="115"/>
      <c r="B71" s="116"/>
      <c r="C71" s="116"/>
      <c r="D71" s="116"/>
      <c r="E71" s="116"/>
      <c r="F71" s="116"/>
      <c r="G71" s="116"/>
      <c r="H71" s="116"/>
      <c r="I71" s="15"/>
      <c r="J71" s="1"/>
      <c r="K71" s="116"/>
      <c r="L71" s="116"/>
      <c r="M71" s="116"/>
      <c r="N71" s="116"/>
      <c r="O71" s="116"/>
      <c r="P71" s="1"/>
      <c r="Q71" s="1"/>
      <c r="R71" s="30"/>
      <c r="S71" s="30"/>
      <c r="T71" s="30"/>
    </row>
    <row r="72" spans="1:20" x14ac:dyDescent="0.2">
      <c r="A72" s="115"/>
      <c r="B72" s="116"/>
      <c r="C72" s="116"/>
      <c r="D72" s="116"/>
      <c r="E72" s="116"/>
      <c r="F72" s="116"/>
      <c r="G72" s="116"/>
      <c r="H72" s="116"/>
      <c r="I72" s="116"/>
      <c r="J72" s="116"/>
      <c r="K72" s="116" t="s">
        <v>142</v>
      </c>
      <c r="L72" s="116"/>
      <c r="M72" s="116"/>
      <c r="N72" s="116"/>
      <c r="O72" s="116"/>
      <c r="P72" s="1"/>
      <c r="Q72" s="1"/>
      <c r="R72" s="30"/>
      <c r="S72" s="30"/>
      <c r="T72" s="30"/>
    </row>
    <row r="73" spans="1:20" x14ac:dyDescent="0.2">
      <c r="A73" s="115"/>
      <c r="B73" s="116"/>
      <c r="C73" s="116"/>
      <c r="D73" s="116"/>
      <c r="E73" s="116"/>
      <c r="F73" s="116"/>
      <c r="G73" s="116"/>
      <c r="H73" s="116"/>
      <c r="I73" s="116"/>
      <c r="J73" s="1"/>
      <c r="K73" s="116"/>
      <c r="L73" s="116"/>
      <c r="M73" s="116"/>
      <c r="N73" s="116"/>
      <c r="O73" s="116"/>
      <c r="P73" s="1"/>
      <c r="Q73" s="1"/>
      <c r="R73" s="30"/>
      <c r="S73" s="30"/>
      <c r="T73" s="30"/>
    </row>
    <row r="74" spans="1:20" x14ac:dyDescent="0.2">
      <c r="A74" s="115"/>
      <c r="B74" s="116"/>
      <c r="C74" s="116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"/>
      <c r="Q74" s="1"/>
      <c r="R74" s="30"/>
      <c r="S74" s="30"/>
      <c r="T74" s="30"/>
    </row>
    <row r="75" spans="1:20" x14ac:dyDescent="0.2">
      <c r="A75" s="115"/>
      <c r="B75" s="116"/>
      <c r="C75" s="116"/>
      <c r="D75" s="116"/>
      <c r="E75" s="116"/>
      <c r="F75" s="116"/>
      <c r="G75" s="116"/>
      <c r="H75" s="116"/>
      <c r="I75" s="116"/>
      <c r="J75" s="19"/>
      <c r="K75" s="116"/>
      <c r="L75" s="116"/>
      <c r="M75" s="116"/>
      <c r="N75" s="116"/>
      <c r="O75" s="116"/>
      <c r="P75" s="1"/>
      <c r="Q75" s="1"/>
      <c r="R75" s="30"/>
      <c r="S75" s="30"/>
      <c r="T75" s="30"/>
    </row>
    <row r="76" spans="1:20" x14ac:dyDescent="0.2">
      <c r="A76" s="4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4"/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4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4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4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4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</sheetData>
  <mergeCells count="2">
    <mergeCell ref="A7:M7"/>
    <mergeCell ref="A5:F5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differentOddEven="1" differentFirst="1" alignWithMargins="0">
    <oddHeader>&amp;R&amp;"Arial,Tučné"&amp;12&amp;K000080VI/8</oddHeader>
    <evenHeader>&amp;R&amp;"Arial,Tučné"&amp;12&amp;K000080VII/9</evenHeader>
    <firstHeader>&amp;R&amp;"Arial,Tučné"&amp;12&amp;K000080VII/8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view="pageLayout" topLeftCell="A25" zoomScaleNormal="100" workbookViewId="0">
      <selection activeCell="K3" sqref="K3"/>
    </sheetView>
  </sheetViews>
  <sheetFormatPr defaultRowHeight="12.75" x14ac:dyDescent="0.2"/>
  <cols>
    <col min="1" max="1" width="14" customWidth="1"/>
    <col min="2" max="2" width="7" customWidth="1"/>
    <col min="3" max="3" width="7.28515625" customWidth="1"/>
    <col min="4" max="4" width="7.42578125" customWidth="1"/>
    <col min="5" max="5" width="7.28515625" customWidth="1"/>
    <col min="6" max="6" width="0.42578125" customWidth="1"/>
    <col min="7" max="7" width="14" customWidth="1"/>
    <col min="8" max="8" width="7" customWidth="1"/>
    <col min="9" max="10" width="7.140625" customWidth="1"/>
    <col min="11" max="11" width="7.85546875" customWidth="1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15.75" x14ac:dyDescent="0.25">
      <c r="A3" s="489" t="s">
        <v>2</v>
      </c>
      <c r="B3" s="489"/>
      <c r="C3" s="489"/>
      <c r="D3" s="489"/>
      <c r="E3" s="489"/>
      <c r="F3" s="489"/>
      <c r="G3" s="489"/>
      <c r="H3" s="286"/>
      <c r="I3" s="287"/>
      <c r="J3" s="287"/>
      <c r="K3" s="287"/>
      <c r="L3" s="30"/>
      <c r="M3" s="30"/>
      <c r="N3" s="1"/>
      <c r="O3" s="1"/>
      <c r="P3" s="1"/>
    </row>
    <row r="4" spans="1:19" x14ac:dyDescent="0.2">
      <c r="A4" s="288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30"/>
      <c r="M4" s="30"/>
      <c r="N4" s="1"/>
      <c r="O4" s="1"/>
      <c r="P4" s="1"/>
      <c r="S4" s="1"/>
    </row>
    <row r="5" spans="1:19" ht="15.75" x14ac:dyDescent="0.25">
      <c r="A5" s="492" t="s">
        <v>164</v>
      </c>
      <c r="B5" s="488"/>
      <c r="C5" s="488"/>
      <c r="D5" s="488"/>
      <c r="E5" s="290"/>
      <c r="F5" s="290"/>
      <c r="G5" s="492" t="s">
        <v>165</v>
      </c>
      <c r="H5" s="488"/>
      <c r="I5" s="488"/>
      <c r="J5" s="291"/>
      <c r="K5" s="290"/>
      <c r="L5" s="292"/>
      <c r="M5" s="292"/>
      <c r="N5" s="27"/>
      <c r="O5" s="27"/>
      <c r="P5" s="27"/>
    </row>
    <row r="6" spans="1:19" ht="15.75" x14ac:dyDescent="0.25">
      <c r="A6" s="289"/>
      <c r="B6" s="120"/>
      <c r="C6" s="120"/>
      <c r="D6" s="120"/>
      <c r="E6" s="290"/>
      <c r="F6" s="290"/>
      <c r="G6" s="289"/>
      <c r="H6" s="120"/>
      <c r="I6" s="120"/>
      <c r="J6" s="291"/>
      <c r="K6" s="290"/>
      <c r="L6" s="292"/>
      <c r="M6" s="292"/>
      <c r="N6" s="27"/>
      <c r="O6" s="27"/>
      <c r="P6" s="27"/>
    </row>
    <row r="7" spans="1:19" ht="13.5" thickBot="1" x14ac:dyDescent="0.25">
      <c r="A7" s="287"/>
      <c r="B7" s="287"/>
      <c r="C7" s="287"/>
      <c r="D7" s="287"/>
      <c r="E7" s="293" t="s">
        <v>46</v>
      </c>
      <c r="F7" s="287"/>
      <c r="G7" s="294"/>
      <c r="H7" s="294"/>
      <c r="I7" s="294"/>
      <c r="J7" s="293"/>
      <c r="K7" s="293" t="s">
        <v>46</v>
      </c>
      <c r="L7" s="30"/>
      <c r="M7" s="30"/>
      <c r="N7" s="1"/>
      <c r="O7" s="1"/>
      <c r="P7" s="1"/>
    </row>
    <row r="8" spans="1:19" ht="13.5" x14ac:dyDescent="0.25">
      <c r="A8" s="295" t="s">
        <v>4</v>
      </c>
      <c r="B8" s="296" t="s">
        <v>88</v>
      </c>
      <c r="C8" s="297" t="s">
        <v>66</v>
      </c>
      <c r="D8" s="297" t="s">
        <v>88</v>
      </c>
      <c r="E8" s="298" t="s">
        <v>89</v>
      </c>
      <c r="F8" s="299"/>
      <c r="G8" s="295" t="s">
        <v>4</v>
      </c>
      <c r="H8" s="296" t="s">
        <v>88</v>
      </c>
      <c r="I8" s="297" t="s">
        <v>66</v>
      </c>
      <c r="J8" s="297" t="s">
        <v>88</v>
      </c>
      <c r="K8" s="298" t="s">
        <v>89</v>
      </c>
      <c r="L8" s="30"/>
      <c r="M8" s="30"/>
      <c r="N8" s="1"/>
      <c r="O8" s="1"/>
      <c r="P8" s="1"/>
    </row>
    <row r="9" spans="1:19" ht="14.25" thickBot="1" x14ac:dyDescent="0.3">
      <c r="A9" s="300"/>
      <c r="B9" s="301" t="s">
        <v>90</v>
      </c>
      <c r="C9" s="302"/>
      <c r="D9" s="302" t="s">
        <v>91</v>
      </c>
      <c r="E9" s="303"/>
      <c r="F9" s="299"/>
      <c r="G9" s="300"/>
      <c r="H9" s="301" t="s">
        <v>90</v>
      </c>
      <c r="I9" s="302"/>
      <c r="J9" s="302" t="s">
        <v>91</v>
      </c>
      <c r="K9" s="303"/>
      <c r="L9" s="30"/>
      <c r="M9" s="30"/>
      <c r="N9" s="1"/>
      <c r="O9" s="1"/>
      <c r="P9" s="1"/>
    </row>
    <row r="10" spans="1:19" ht="14.25" thickBot="1" x14ac:dyDescent="0.3">
      <c r="A10" s="304" t="s">
        <v>8</v>
      </c>
      <c r="B10" s="305"/>
      <c r="C10" s="305"/>
      <c r="D10" s="305"/>
      <c r="E10" s="306"/>
      <c r="F10" s="285"/>
      <c r="G10" s="304" t="s">
        <v>8</v>
      </c>
      <c r="H10" s="305"/>
      <c r="I10" s="305"/>
      <c r="J10" s="305"/>
      <c r="K10" s="306"/>
      <c r="L10" s="30"/>
      <c r="M10" s="30"/>
      <c r="N10" s="1"/>
      <c r="O10" s="1"/>
      <c r="P10" s="1"/>
    </row>
    <row r="11" spans="1:19" x14ac:dyDescent="0.2">
      <c r="A11" s="307" t="s">
        <v>9</v>
      </c>
      <c r="B11" s="308">
        <v>448</v>
      </c>
      <c r="C11" s="8">
        <v>769</v>
      </c>
      <c r="D11" s="8">
        <v>2317</v>
      </c>
      <c r="E11" s="12">
        <v>1435</v>
      </c>
      <c r="F11" s="12"/>
      <c r="G11" s="307" t="s">
        <v>9</v>
      </c>
      <c r="H11" s="308">
        <v>529</v>
      </c>
      <c r="I11" s="8">
        <v>957</v>
      </c>
      <c r="J11" s="8">
        <v>1063</v>
      </c>
      <c r="K11" s="12">
        <v>2083</v>
      </c>
      <c r="L11" s="30"/>
      <c r="M11" s="30"/>
      <c r="N11" s="1"/>
      <c r="O11" s="1"/>
      <c r="P11" s="1"/>
    </row>
    <row r="12" spans="1:19" x14ac:dyDescent="0.2">
      <c r="A12" s="309" t="s">
        <v>10</v>
      </c>
      <c r="B12" s="310">
        <v>265</v>
      </c>
      <c r="C12" s="11">
        <v>475</v>
      </c>
      <c r="D12" s="11">
        <v>597</v>
      </c>
      <c r="E12" s="9">
        <v>224</v>
      </c>
      <c r="F12" s="9"/>
      <c r="G12" s="309" t="s">
        <v>10</v>
      </c>
      <c r="H12" s="310">
        <v>438</v>
      </c>
      <c r="I12" s="11">
        <v>436</v>
      </c>
      <c r="J12" s="11">
        <v>249</v>
      </c>
      <c r="K12" s="9">
        <v>334</v>
      </c>
      <c r="L12" s="30"/>
      <c r="M12" s="30"/>
      <c r="N12" s="1"/>
      <c r="O12" s="1"/>
      <c r="P12" s="1"/>
    </row>
    <row r="13" spans="1:19" x14ac:dyDescent="0.2">
      <c r="A13" s="309" t="s">
        <v>11</v>
      </c>
      <c r="B13" s="310">
        <v>893</v>
      </c>
      <c r="C13" s="11">
        <v>225</v>
      </c>
      <c r="D13" s="11">
        <v>590</v>
      </c>
      <c r="E13" s="9">
        <v>133</v>
      </c>
      <c r="F13" s="9"/>
      <c r="G13" s="309" t="s">
        <v>11</v>
      </c>
      <c r="H13" s="310">
        <v>793</v>
      </c>
      <c r="I13" s="11">
        <v>225</v>
      </c>
      <c r="J13" s="11">
        <v>83</v>
      </c>
      <c r="K13" s="9">
        <v>198</v>
      </c>
      <c r="L13" s="30"/>
      <c r="M13" s="30"/>
      <c r="N13" s="1"/>
      <c r="O13" s="1"/>
      <c r="P13" s="1"/>
    </row>
    <row r="14" spans="1:19" x14ac:dyDescent="0.2">
      <c r="A14" s="309" t="s">
        <v>12</v>
      </c>
      <c r="B14" s="310">
        <v>269</v>
      </c>
      <c r="C14" s="11">
        <v>1817</v>
      </c>
      <c r="D14" s="11">
        <v>845</v>
      </c>
      <c r="E14" s="9">
        <v>851</v>
      </c>
      <c r="F14" s="9"/>
      <c r="G14" s="309" t="s">
        <v>12</v>
      </c>
      <c r="H14" s="310">
        <v>349</v>
      </c>
      <c r="I14" s="11">
        <v>1775</v>
      </c>
      <c r="J14" s="11">
        <v>422</v>
      </c>
      <c r="K14" s="9">
        <v>249</v>
      </c>
      <c r="L14" s="30"/>
      <c r="M14" s="30"/>
      <c r="N14" s="1"/>
      <c r="O14" s="1"/>
      <c r="P14" s="1"/>
    </row>
    <row r="15" spans="1:19" x14ac:dyDescent="0.2">
      <c r="A15" s="309" t="s">
        <v>13</v>
      </c>
      <c r="B15" s="310">
        <v>661</v>
      </c>
      <c r="C15" s="11">
        <v>1739</v>
      </c>
      <c r="D15" s="11">
        <v>1639</v>
      </c>
      <c r="E15" s="9">
        <v>372</v>
      </c>
      <c r="F15" s="9"/>
      <c r="G15" s="309" t="s">
        <v>13</v>
      </c>
      <c r="H15" s="310">
        <v>618</v>
      </c>
      <c r="I15" s="11">
        <v>1811</v>
      </c>
      <c r="J15" s="11">
        <v>1228</v>
      </c>
      <c r="K15" s="9">
        <v>520</v>
      </c>
      <c r="L15" s="30"/>
      <c r="M15" s="30"/>
      <c r="N15" s="1"/>
      <c r="O15" s="1"/>
      <c r="P15" s="1"/>
    </row>
    <row r="16" spans="1:19" x14ac:dyDescent="0.2">
      <c r="A16" s="309" t="s">
        <v>14</v>
      </c>
      <c r="B16" s="310">
        <v>484</v>
      </c>
      <c r="C16" s="11">
        <v>1218</v>
      </c>
      <c r="D16" s="11">
        <v>938</v>
      </c>
      <c r="E16" s="9">
        <v>238</v>
      </c>
      <c r="F16" s="9"/>
      <c r="G16" s="309" t="s">
        <v>14</v>
      </c>
      <c r="H16" s="310">
        <v>602</v>
      </c>
      <c r="I16" s="11">
        <v>1212</v>
      </c>
      <c r="J16" s="11">
        <v>460</v>
      </c>
      <c r="K16" s="9">
        <v>325</v>
      </c>
      <c r="L16" s="30"/>
      <c r="M16" s="30"/>
      <c r="N16" s="1"/>
      <c r="O16" s="1"/>
      <c r="P16" s="1"/>
    </row>
    <row r="17" spans="1:17" x14ac:dyDescent="0.2">
      <c r="A17" s="309" t="s">
        <v>15</v>
      </c>
      <c r="B17" s="310">
        <v>672</v>
      </c>
      <c r="C17" s="11">
        <v>681</v>
      </c>
      <c r="D17" s="11">
        <v>2171</v>
      </c>
      <c r="E17" s="9">
        <v>178</v>
      </c>
      <c r="F17" s="9"/>
      <c r="G17" s="309" t="s">
        <v>15</v>
      </c>
      <c r="H17" s="310">
        <v>822</v>
      </c>
      <c r="I17" s="11">
        <v>582</v>
      </c>
      <c r="J17" s="11">
        <v>1888</v>
      </c>
      <c r="K17" s="9">
        <v>235</v>
      </c>
      <c r="L17" s="30"/>
      <c r="M17" s="30"/>
      <c r="N17" s="1"/>
      <c r="O17" s="1"/>
      <c r="P17" s="1"/>
    </row>
    <row r="18" spans="1:17" x14ac:dyDescent="0.2">
      <c r="A18" s="309" t="s">
        <v>16</v>
      </c>
      <c r="B18" s="310">
        <v>625</v>
      </c>
      <c r="C18" s="11">
        <v>364</v>
      </c>
      <c r="D18" s="11">
        <v>1223</v>
      </c>
      <c r="E18" s="9">
        <v>707</v>
      </c>
      <c r="F18" s="9"/>
      <c r="G18" s="309" t="s">
        <v>16</v>
      </c>
      <c r="H18" s="310">
        <v>986</v>
      </c>
      <c r="I18" s="11">
        <v>268</v>
      </c>
      <c r="J18" s="11">
        <v>1390</v>
      </c>
      <c r="K18" s="9">
        <v>860</v>
      </c>
      <c r="L18" s="30"/>
      <c r="M18" s="30"/>
      <c r="N18" s="1"/>
      <c r="O18" s="1"/>
      <c r="P18" s="1"/>
    </row>
    <row r="19" spans="1:17" x14ac:dyDescent="0.2">
      <c r="A19" s="309" t="s">
        <v>17</v>
      </c>
      <c r="B19" s="310">
        <v>922</v>
      </c>
      <c r="C19" s="11">
        <v>813</v>
      </c>
      <c r="D19" s="11">
        <v>614</v>
      </c>
      <c r="E19" s="9">
        <v>354</v>
      </c>
      <c r="F19" s="9"/>
      <c r="G19" s="309" t="s">
        <v>17</v>
      </c>
      <c r="H19" s="310">
        <v>999</v>
      </c>
      <c r="I19" s="11">
        <v>832</v>
      </c>
      <c r="J19" s="11">
        <v>517</v>
      </c>
      <c r="K19" s="9">
        <v>337</v>
      </c>
      <c r="L19" s="30"/>
      <c r="M19" s="30"/>
      <c r="N19" s="1"/>
      <c r="O19" s="1"/>
      <c r="P19" s="1"/>
    </row>
    <row r="20" spans="1:17" x14ac:dyDescent="0.2">
      <c r="A20" s="309" t="s">
        <v>18</v>
      </c>
      <c r="B20" s="310">
        <v>499</v>
      </c>
      <c r="C20" s="11">
        <v>1262</v>
      </c>
      <c r="D20" s="11">
        <v>1394</v>
      </c>
      <c r="E20" s="9">
        <v>1977</v>
      </c>
      <c r="F20" s="9"/>
      <c r="G20" s="309" t="s">
        <v>18</v>
      </c>
      <c r="H20" s="310">
        <v>534</v>
      </c>
      <c r="I20" s="11">
        <v>1146</v>
      </c>
      <c r="J20" s="11">
        <v>1487</v>
      </c>
      <c r="K20" s="9">
        <v>1198</v>
      </c>
      <c r="L20" s="30"/>
      <c r="M20" s="30"/>
      <c r="N20" s="1"/>
      <c r="O20" s="1"/>
      <c r="P20" s="1"/>
    </row>
    <row r="21" spans="1:17" x14ac:dyDescent="0.2">
      <c r="A21" s="309" t="s">
        <v>19</v>
      </c>
      <c r="B21" s="310">
        <v>1032</v>
      </c>
      <c r="C21" s="11">
        <v>336</v>
      </c>
      <c r="D21" s="11">
        <v>3094</v>
      </c>
      <c r="E21" s="9">
        <v>79</v>
      </c>
      <c r="F21" s="9"/>
      <c r="G21" s="309" t="s">
        <v>19</v>
      </c>
      <c r="H21" s="310">
        <v>1032</v>
      </c>
      <c r="I21" s="11">
        <v>223</v>
      </c>
      <c r="J21" s="11">
        <v>2817</v>
      </c>
      <c r="K21" s="9">
        <v>178</v>
      </c>
      <c r="L21" s="30"/>
      <c r="M21" s="30"/>
      <c r="N21" s="1"/>
      <c r="O21" s="1"/>
      <c r="P21" s="1"/>
    </row>
    <row r="22" spans="1:17" x14ac:dyDescent="0.2">
      <c r="A22" s="309" t="s">
        <v>20</v>
      </c>
      <c r="B22" s="310">
        <v>200</v>
      </c>
      <c r="C22" s="11">
        <v>12</v>
      </c>
      <c r="D22" s="11">
        <v>637</v>
      </c>
      <c r="E22" s="9">
        <v>1232</v>
      </c>
      <c r="F22" s="9"/>
      <c r="G22" s="309" t="s">
        <v>20</v>
      </c>
      <c r="H22" s="310">
        <v>0</v>
      </c>
      <c r="I22" s="11">
        <v>109</v>
      </c>
      <c r="J22" s="11">
        <v>639</v>
      </c>
      <c r="K22" s="9">
        <v>1504</v>
      </c>
      <c r="L22" s="30"/>
      <c r="M22" s="30"/>
      <c r="N22" s="1"/>
      <c r="O22" s="1"/>
      <c r="P22" s="1"/>
    </row>
    <row r="23" spans="1:17" ht="13.5" thickBot="1" x14ac:dyDescent="0.25">
      <c r="A23" s="309" t="s">
        <v>60</v>
      </c>
      <c r="B23" s="310">
        <v>833</v>
      </c>
      <c r="C23" s="11">
        <v>1103</v>
      </c>
      <c r="D23" s="11">
        <v>1481</v>
      </c>
      <c r="E23" s="9">
        <v>989</v>
      </c>
      <c r="F23" s="9"/>
      <c r="G23" s="309" t="s">
        <v>60</v>
      </c>
      <c r="H23" s="310">
        <v>965</v>
      </c>
      <c r="I23" s="11">
        <v>1247</v>
      </c>
      <c r="J23" s="11">
        <v>1279</v>
      </c>
      <c r="K23" s="9">
        <v>362</v>
      </c>
      <c r="L23" s="30"/>
      <c r="M23" s="30"/>
      <c r="N23" s="1"/>
      <c r="O23" s="1"/>
      <c r="P23" s="1"/>
    </row>
    <row r="24" spans="1:17" ht="15.75" thickBot="1" x14ac:dyDescent="0.3">
      <c r="A24" s="311" t="s">
        <v>22</v>
      </c>
      <c r="B24" s="312">
        <v>7803</v>
      </c>
      <c r="C24" s="313">
        <v>10814</v>
      </c>
      <c r="D24" s="313">
        <v>17540</v>
      </c>
      <c r="E24" s="314">
        <v>8769</v>
      </c>
      <c r="F24" s="285"/>
      <c r="G24" s="311" t="s">
        <v>22</v>
      </c>
      <c r="H24" s="312">
        <f>SUM(H11:H23)</f>
        <v>8667</v>
      </c>
      <c r="I24" s="313">
        <f>SUM(I11:I23)</f>
        <v>10823</v>
      </c>
      <c r="J24" s="313">
        <f>SUM(J11:J23)</f>
        <v>13522</v>
      </c>
      <c r="K24" s="314">
        <f>SUM(K11:K23)</f>
        <v>8383</v>
      </c>
      <c r="L24" s="30"/>
      <c r="M24" s="30"/>
      <c r="N24" s="1"/>
      <c r="O24" s="1"/>
      <c r="P24" s="1"/>
    </row>
    <row r="25" spans="1:17" ht="14.25" thickBot="1" x14ac:dyDescent="0.3">
      <c r="A25" s="304" t="s">
        <v>23</v>
      </c>
      <c r="B25" s="315"/>
      <c r="C25" s="315"/>
      <c r="D25" s="315"/>
      <c r="E25" s="316"/>
      <c r="F25" s="285"/>
      <c r="G25" s="304" t="s">
        <v>23</v>
      </c>
      <c r="H25" s="315"/>
      <c r="I25" s="315"/>
      <c r="J25" s="315"/>
      <c r="K25" s="316"/>
      <c r="L25" s="30"/>
      <c r="M25" s="30"/>
      <c r="N25" s="1"/>
      <c r="O25" s="1"/>
      <c r="P25" s="1"/>
    </row>
    <row r="26" spans="1:17" x14ac:dyDescent="0.2">
      <c r="A26" s="317" t="s">
        <v>24</v>
      </c>
      <c r="B26" s="308">
        <v>252</v>
      </c>
      <c r="C26" s="8">
        <v>171</v>
      </c>
      <c r="D26" s="8">
        <v>1097</v>
      </c>
      <c r="E26" s="12">
        <v>249</v>
      </c>
      <c r="F26" s="285"/>
      <c r="G26" s="317" t="s">
        <v>24</v>
      </c>
      <c r="H26" s="308">
        <v>400</v>
      </c>
      <c r="I26" s="8">
        <v>184</v>
      </c>
      <c r="J26" s="8">
        <v>1135</v>
      </c>
      <c r="K26" s="12">
        <v>258</v>
      </c>
      <c r="L26" s="30"/>
      <c r="M26" s="30"/>
      <c r="N26" s="1"/>
      <c r="O26" s="1"/>
      <c r="P26" s="1"/>
    </row>
    <row r="27" spans="1:17" x14ac:dyDescent="0.2">
      <c r="A27" s="318" t="s">
        <v>25</v>
      </c>
      <c r="B27" s="310">
        <v>462</v>
      </c>
      <c r="C27" s="11">
        <v>160</v>
      </c>
      <c r="D27" s="11">
        <v>1132</v>
      </c>
      <c r="E27" s="9">
        <v>207</v>
      </c>
      <c r="F27" s="285"/>
      <c r="G27" s="318" t="s">
        <v>25</v>
      </c>
      <c r="H27" s="310">
        <v>462</v>
      </c>
      <c r="I27" s="11">
        <v>189</v>
      </c>
      <c r="J27" s="11">
        <v>1172</v>
      </c>
      <c r="K27" s="9">
        <v>60</v>
      </c>
      <c r="L27" s="30"/>
      <c r="M27" s="30"/>
      <c r="N27" s="1"/>
      <c r="O27" s="1"/>
      <c r="P27" s="1"/>
    </row>
    <row r="28" spans="1:17" x14ac:dyDescent="0.2">
      <c r="A28" s="318" t="s">
        <v>26</v>
      </c>
      <c r="B28" s="310">
        <v>629</v>
      </c>
      <c r="C28" s="11">
        <v>388</v>
      </c>
      <c r="D28" s="11">
        <v>426</v>
      </c>
      <c r="E28" s="9">
        <v>222</v>
      </c>
      <c r="F28" s="285"/>
      <c r="G28" s="318" t="s">
        <v>26</v>
      </c>
      <c r="H28" s="310">
        <v>629</v>
      </c>
      <c r="I28" s="11">
        <v>336</v>
      </c>
      <c r="J28" s="11">
        <v>427</v>
      </c>
      <c r="K28" s="9">
        <v>277</v>
      </c>
      <c r="L28" s="30"/>
      <c r="M28" s="30"/>
      <c r="N28" s="1"/>
      <c r="O28" s="1"/>
      <c r="P28" s="1"/>
      <c r="Q28" s="18"/>
    </row>
    <row r="29" spans="1:17" x14ac:dyDescent="0.2">
      <c r="A29" s="309" t="s">
        <v>27</v>
      </c>
      <c r="B29" s="310">
        <v>106</v>
      </c>
      <c r="C29" s="11">
        <v>166</v>
      </c>
      <c r="D29" s="11">
        <v>122</v>
      </c>
      <c r="E29" s="9">
        <v>1058</v>
      </c>
      <c r="F29" s="285"/>
      <c r="G29" s="309" t="s">
        <v>27</v>
      </c>
      <c r="H29" s="310">
        <v>241</v>
      </c>
      <c r="I29" s="11">
        <v>175</v>
      </c>
      <c r="J29" s="11">
        <v>664</v>
      </c>
      <c r="K29" s="9">
        <v>394</v>
      </c>
      <c r="L29" s="30"/>
      <c r="M29" s="30"/>
      <c r="N29" s="1"/>
      <c r="O29" s="1"/>
      <c r="P29" s="1"/>
    </row>
    <row r="30" spans="1:17" x14ac:dyDescent="0.2">
      <c r="A30" s="309" t="s">
        <v>28</v>
      </c>
      <c r="B30" s="310">
        <v>596</v>
      </c>
      <c r="C30" s="11">
        <v>456</v>
      </c>
      <c r="D30" s="11">
        <v>1425</v>
      </c>
      <c r="E30" s="9">
        <v>357</v>
      </c>
      <c r="F30" s="285"/>
      <c r="G30" s="309" t="s">
        <v>28</v>
      </c>
      <c r="H30" s="310">
        <v>618</v>
      </c>
      <c r="I30" s="11">
        <v>437</v>
      </c>
      <c r="J30" s="11">
        <v>1297</v>
      </c>
      <c r="K30" s="9">
        <v>475</v>
      </c>
      <c r="L30" s="30"/>
      <c r="M30" s="30"/>
      <c r="N30" s="1"/>
      <c r="O30" s="1"/>
      <c r="P30" s="1"/>
    </row>
    <row r="31" spans="1:17" x14ac:dyDescent="0.2">
      <c r="A31" s="309" t="s">
        <v>29</v>
      </c>
      <c r="B31" s="310">
        <v>500</v>
      </c>
      <c r="C31" s="11">
        <v>717</v>
      </c>
      <c r="D31" s="11">
        <v>494</v>
      </c>
      <c r="E31" s="9">
        <v>688</v>
      </c>
      <c r="F31" s="285"/>
      <c r="G31" s="309" t="s">
        <v>29</v>
      </c>
      <c r="H31" s="310">
        <v>630</v>
      </c>
      <c r="I31" s="11">
        <v>697</v>
      </c>
      <c r="J31" s="11">
        <v>526</v>
      </c>
      <c r="K31" s="9">
        <v>782</v>
      </c>
      <c r="L31" s="30"/>
      <c r="M31" s="30"/>
      <c r="N31" s="1"/>
      <c r="O31" s="1"/>
      <c r="P31" s="1"/>
    </row>
    <row r="32" spans="1:17" x14ac:dyDescent="0.2">
      <c r="A32" s="309" t="s">
        <v>61</v>
      </c>
      <c r="B32" s="310">
        <v>223</v>
      </c>
      <c r="C32" s="11">
        <v>24</v>
      </c>
      <c r="D32" s="11">
        <v>405</v>
      </c>
      <c r="E32" s="9">
        <v>402</v>
      </c>
      <c r="F32" s="285"/>
      <c r="G32" s="309" t="s">
        <v>61</v>
      </c>
      <c r="H32" s="310">
        <v>563</v>
      </c>
      <c r="I32" s="11">
        <v>24</v>
      </c>
      <c r="J32" s="11">
        <v>139</v>
      </c>
      <c r="K32" s="9">
        <v>310</v>
      </c>
      <c r="L32" s="30"/>
      <c r="M32" s="30"/>
      <c r="N32" s="1"/>
      <c r="O32" s="1"/>
      <c r="P32" s="1"/>
    </row>
    <row r="33" spans="1:16" x14ac:dyDescent="0.2">
      <c r="A33" s="309" t="s">
        <v>30</v>
      </c>
      <c r="B33" s="310">
        <v>216</v>
      </c>
      <c r="C33" s="11">
        <v>205</v>
      </c>
      <c r="D33" s="11">
        <v>465</v>
      </c>
      <c r="E33" s="9">
        <v>399</v>
      </c>
      <c r="F33" s="285"/>
      <c r="G33" s="309" t="s">
        <v>30</v>
      </c>
      <c r="H33" s="310">
        <v>250</v>
      </c>
      <c r="I33" s="11">
        <v>226</v>
      </c>
      <c r="J33" s="11">
        <v>328</v>
      </c>
      <c r="K33" s="9">
        <v>139</v>
      </c>
      <c r="L33" s="30"/>
      <c r="M33" s="30"/>
      <c r="N33" s="1"/>
      <c r="O33" s="1"/>
      <c r="P33" s="1"/>
    </row>
    <row r="34" spans="1:16" x14ac:dyDescent="0.2">
      <c r="A34" s="309" t="s">
        <v>31</v>
      </c>
      <c r="B34" s="310">
        <v>575</v>
      </c>
      <c r="C34" s="11">
        <v>122</v>
      </c>
      <c r="D34" s="11">
        <v>421</v>
      </c>
      <c r="E34" s="9">
        <v>52</v>
      </c>
      <c r="F34" s="285"/>
      <c r="G34" s="309" t="s">
        <v>31</v>
      </c>
      <c r="H34" s="310">
        <v>575</v>
      </c>
      <c r="I34" s="11">
        <v>137</v>
      </c>
      <c r="J34" s="11">
        <v>479</v>
      </c>
      <c r="K34" s="9">
        <v>234</v>
      </c>
      <c r="L34" s="30"/>
      <c r="M34" s="30"/>
      <c r="N34" s="1"/>
      <c r="O34" s="1"/>
      <c r="P34" s="1"/>
    </row>
    <row r="35" spans="1:16" x14ac:dyDescent="0.2">
      <c r="A35" s="309" t="s">
        <v>32</v>
      </c>
      <c r="B35" s="310">
        <v>251</v>
      </c>
      <c r="C35" s="11">
        <v>352</v>
      </c>
      <c r="D35" s="11">
        <v>995</v>
      </c>
      <c r="E35" s="9">
        <v>37</v>
      </c>
      <c r="F35" s="285"/>
      <c r="G35" s="309" t="s">
        <v>32</v>
      </c>
      <c r="H35" s="310">
        <v>264</v>
      </c>
      <c r="I35" s="11">
        <v>253</v>
      </c>
      <c r="J35" s="11">
        <v>303</v>
      </c>
      <c r="K35" s="9">
        <v>405</v>
      </c>
      <c r="L35" s="30"/>
      <c r="M35" s="30"/>
      <c r="N35" s="1"/>
      <c r="O35" s="1"/>
      <c r="P35" s="1"/>
    </row>
    <row r="36" spans="1:16" x14ac:dyDescent="0.2">
      <c r="A36" s="309" t="s">
        <v>33</v>
      </c>
      <c r="B36" s="310">
        <v>299</v>
      </c>
      <c r="C36" s="11">
        <v>31</v>
      </c>
      <c r="D36" s="11">
        <v>1063</v>
      </c>
      <c r="E36" s="9">
        <v>127</v>
      </c>
      <c r="F36" s="285"/>
      <c r="G36" s="309" t="s">
        <v>33</v>
      </c>
      <c r="H36" s="310">
        <v>244</v>
      </c>
      <c r="I36" s="11">
        <v>57</v>
      </c>
      <c r="J36" s="11">
        <v>790</v>
      </c>
      <c r="K36" s="9">
        <v>145</v>
      </c>
      <c r="L36" s="30"/>
      <c r="M36" s="30"/>
      <c r="N36" s="1"/>
      <c r="O36" s="1"/>
      <c r="P36" s="1"/>
    </row>
    <row r="37" spans="1:16" x14ac:dyDescent="0.2">
      <c r="A37" s="309" t="s">
        <v>35</v>
      </c>
      <c r="B37" s="310">
        <v>10</v>
      </c>
      <c r="C37" s="11">
        <v>142</v>
      </c>
      <c r="D37" s="11">
        <v>130</v>
      </c>
      <c r="E37" s="9">
        <v>83</v>
      </c>
      <c r="F37" s="285"/>
      <c r="G37" s="309" t="s">
        <v>35</v>
      </c>
      <c r="H37" s="310">
        <v>10</v>
      </c>
      <c r="I37" s="11">
        <v>135</v>
      </c>
      <c r="J37" s="11">
        <v>162</v>
      </c>
      <c r="K37" s="9">
        <v>109</v>
      </c>
      <c r="L37" s="30"/>
      <c r="M37" s="30"/>
      <c r="N37" s="1"/>
      <c r="O37" s="1"/>
      <c r="P37" s="1"/>
    </row>
    <row r="38" spans="1:16" x14ac:dyDescent="0.2">
      <c r="A38" s="309" t="s">
        <v>36</v>
      </c>
      <c r="B38" s="310">
        <v>104</v>
      </c>
      <c r="C38" s="11">
        <v>446</v>
      </c>
      <c r="D38" s="11">
        <v>786</v>
      </c>
      <c r="E38" s="9">
        <v>101</v>
      </c>
      <c r="F38" s="285"/>
      <c r="G38" s="309" t="s">
        <v>36</v>
      </c>
      <c r="H38" s="310">
        <v>116</v>
      </c>
      <c r="I38" s="11">
        <v>373</v>
      </c>
      <c r="J38" s="11">
        <v>695</v>
      </c>
      <c r="K38" s="9">
        <v>112</v>
      </c>
      <c r="L38" s="30"/>
      <c r="M38" s="30"/>
      <c r="N38" s="1"/>
      <c r="O38" s="1"/>
      <c r="P38" s="1"/>
    </row>
    <row r="39" spans="1:16" x14ac:dyDescent="0.2">
      <c r="A39" s="307" t="s">
        <v>37</v>
      </c>
      <c r="B39" s="308">
        <v>479</v>
      </c>
      <c r="C39" s="8">
        <v>318</v>
      </c>
      <c r="D39" s="8">
        <v>238</v>
      </c>
      <c r="E39" s="12">
        <v>220</v>
      </c>
      <c r="F39" s="285"/>
      <c r="G39" s="307" t="s">
        <v>37</v>
      </c>
      <c r="H39" s="308">
        <v>479</v>
      </c>
      <c r="I39" s="8">
        <v>246</v>
      </c>
      <c r="J39" s="8">
        <v>253</v>
      </c>
      <c r="K39" s="12">
        <v>10</v>
      </c>
      <c r="L39" s="30"/>
      <c r="M39" s="30"/>
      <c r="N39" s="1"/>
      <c r="O39" s="1"/>
      <c r="P39" s="1"/>
    </row>
    <row r="40" spans="1:16" x14ac:dyDescent="0.2">
      <c r="A40" s="309" t="s">
        <v>38</v>
      </c>
      <c r="B40" s="310">
        <v>298</v>
      </c>
      <c r="C40" s="11">
        <v>89</v>
      </c>
      <c r="D40" s="11">
        <v>336</v>
      </c>
      <c r="E40" s="9">
        <v>34</v>
      </c>
      <c r="F40" s="285"/>
      <c r="G40" s="309" t="s">
        <v>38</v>
      </c>
      <c r="H40" s="310">
        <v>331</v>
      </c>
      <c r="I40" s="11">
        <v>100</v>
      </c>
      <c r="J40" s="11">
        <v>297</v>
      </c>
      <c r="K40" s="9">
        <v>34</v>
      </c>
      <c r="L40" s="30"/>
      <c r="M40" s="30"/>
      <c r="N40" s="1"/>
      <c r="O40" s="1"/>
      <c r="P40" s="1"/>
    </row>
    <row r="41" spans="1:16" x14ac:dyDescent="0.2">
      <c r="A41" s="307" t="s">
        <v>18</v>
      </c>
      <c r="B41" s="308">
        <v>533</v>
      </c>
      <c r="C41" s="8">
        <v>549</v>
      </c>
      <c r="D41" s="8">
        <v>1422</v>
      </c>
      <c r="E41" s="12">
        <v>371</v>
      </c>
      <c r="F41" s="285"/>
      <c r="G41" s="307" t="s">
        <v>18</v>
      </c>
      <c r="H41" s="308">
        <v>533</v>
      </c>
      <c r="I41" s="8">
        <v>543</v>
      </c>
      <c r="J41" s="8">
        <v>1861</v>
      </c>
      <c r="K41" s="12">
        <v>478</v>
      </c>
      <c r="L41" s="30"/>
      <c r="M41" s="30"/>
      <c r="N41" s="1"/>
      <c r="O41" s="1"/>
      <c r="P41" s="1"/>
    </row>
    <row r="42" spans="1:16" x14ac:dyDescent="0.2">
      <c r="A42" s="309" t="s">
        <v>19</v>
      </c>
      <c r="B42" s="310">
        <v>470</v>
      </c>
      <c r="C42" s="11">
        <v>283</v>
      </c>
      <c r="D42" s="11">
        <v>269</v>
      </c>
      <c r="E42" s="9">
        <v>686</v>
      </c>
      <c r="F42" s="285"/>
      <c r="G42" s="309" t="s">
        <v>19</v>
      </c>
      <c r="H42" s="310">
        <v>470</v>
      </c>
      <c r="I42" s="11">
        <v>251</v>
      </c>
      <c r="J42" s="11">
        <v>334</v>
      </c>
      <c r="K42" s="9">
        <v>601</v>
      </c>
      <c r="L42" s="30"/>
      <c r="M42" s="30"/>
      <c r="N42" s="1"/>
      <c r="O42" s="1"/>
      <c r="P42" s="1"/>
    </row>
    <row r="43" spans="1:16" x14ac:dyDescent="0.2">
      <c r="A43" s="309" t="s">
        <v>41</v>
      </c>
      <c r="B43" s="310">
        <v>158</v>
      </c>
      <c r="C43" s="11">
        <v>75</v>
      </c>
      <c r="D43" s="11">
        <v>886</v>
      </c>
      <c r="E43" s="9">
        <v>195</v>
      </c>
      <c r="F43" s="285"/>
      <c r="G43" s="309" t="s">
        <v>41</v>
      </c>
      <c r="H43" s="310">
        <v>258</v>
      </c>
      <c r="I43" s="11">
        <v>87</v>
      </c>
      <c r="J43" s="11">
        <v>924</v>
      </c>
      <c r="K43" s="9">
        <v>163</v>
      </c>
      <c r="L43" s="30"/>
      <c r="M43" s="30"/>
      <c r="N43" s="1"/>
      <c r="O43" s="1"/>
      <c r="P43" s="1"/>
    </row>
    <row r="44" spans="1:16" x14ac:dyDescent="0.2">
      <c r="A44" s="309" t="s">
        <v>42</v>
      </c>
      <c r="B44" s="310">
        <v>436</v>
      </c>
      <c r="C44" s="11">
        <v>396</v>
      </c>
      <c r="D44" s="11">
        <v>241</v>
      </c>
      <c r="E44" s="9">
        <v>145</v>
      </c>
      <c r="F44" s="285"/>
      <c r="G44" s="309" t="s">
        <v>42</v>
      </c>
      <c r="H44" s="310">
        <v>436</v>
      </c>
      <c r="I44" s="11">
        <v>331</v>
      </c>
      <c r="J44" s="11">
        <v>216</v>
      </c>
      <c r="K44" s="9">
        <v>166</v>
      </c>
      <c r="L44" s="30"/>
      <c r="M44" s="30"/>
      <c r="N44" s="1"/>
      <c r="O44" s="1"/>
      <c r="P44" s="1"/>
    </row>
    <row r="45" spans="1:16" ht="13.5" thickBot="1" x14ac:dyDescent="0.25">
      <c r="A45" s="319" t="s">
        <v>43</v>
      </c>
      <c r="B45" s="5">
        <v>270</v>
      </c>
      <c r="C45" s="320">
        <v>132</v>
      </c>
      <c r="D45" s="320">
        <v>761</v>
      </c>
      <c r="E45" s="321">
        <v>335</v>
      </c>
      <c r="F45" s="285"/>
      <c r="G45" s="319" t="s">
        <v>43</v>
      </c>
      <c r="H45" s="5">
        <v>320</v>
      </c>
      <c r="I45" s="320">
        <v>49</v>
      </c>
      <c r="J45" s="320">
        <v>634</v>
      </c>
      <c r="K45" s="321">
        <v>427</v>
      </c>
      <c r="L45" s="30"/>
      <c r="M45" s="30"/>
      <c r="N45" s="1"/>
      <c r="O45" s="1"/>
      <c r="P45" s="1"/>
    </row>
    <row r="46" spans="1:16" ht="15.75" thickBot="1" x14ac:dyDescent="0.3">
      <c r="A46" s="311" t="s">
        <v>44</v>
      </c>
      <c r="B46" s="322">
        <v>6867</v>
      </c>
      <c r="C46" s="323">
        <v>5222</v>
      </c>
      <c r="D46" s="323">
        <v>13114</v>
      </c>
      <c r="E46" s="314">
        <v>5968</v>
      </c>
      <c r="F46" s="285"/>
      <c r="G46" s="311" t="s">
        <v>44</v>
      </c>
      <c r="H46" s="322">
        <f>SUM(H26:H45)</f>
        <v>7829</v>
      </c>
      <c r="I46" s="323">
        <f>SUM(I26:I45)</f>
        <v>4830</v>
      </c>
      <c r="J46" s="323">
        <f>SUM(J26:J45)</f>
        <v>12636</v>
      </c>
      <c r="K46" s="314">
        <f>SUM(K26:K45)</f>
        <v>5579</v>
      </c>
      <c r="L46" s="30"/>
      <c r="M46" s="30"/>
      <c r="N46" s="1"/>
      <c r="O46" s="1"/>
      <c r="P46" s="1"/>
    </row>
    <row r="47" spans="1:16" ht="15.75" thickBot="1" x14ac:dyDescent="0.3">
      <c r="A47" s="432" t="s">
        <v>45</v>
      </c>
      <c r="B47" s="5">
        <v>375</v>
      </c>
      <c r="C47" s="320">
        <v>377</v>
      </c>
      <c r="D47" s="320">
        <v>1952</v>
      </c>
      <c r="E47" s="321">
        <v>18506</v>
      </c>
      <c r="F47" s="285"/>
      <c r="G47" s="433" t="s">
        <v>45</v>
      </c>
      <c r="H47" s="5">
        <v>952</v>
      </c>
      <c r="I47" s="320">
        <v>504</v>
      </c>
      <c r="J47" s="320">
        <v>2579</v>
      </c>
      <c r="K47" s="321">
        <v>19113</v>
      </c>
      <c r="L47" s="30"/>
      <c r="M47" s="30"/>
      <c r="N47" s="1"/>
      <c r="O47" s="1"/>
      <c r="P47" s="1"/>
    </row>
    <row r="48" spans="1:16" ht="16.5" thickBot="1" x14ac:dyDescent="0.3">
      <c r="A48" s="324" t="s">
        <v>1</v>
      </c>
      <c r="B48" s="325">
        <v>15045</v>
      </c>
      <c r="C48" s="325">
        <v>16413</v>
      </c>
      <c r="D48" s="325">
        <v>32606</v>
      </c>
      <c r="E48" s="326">
        <v>33243</v>
      </c>
      <c r="F48" s="285"/>
      <c r="G48" s="327" t="s">
        <v>1</v>
      </c>
      <c r="H48" s="325">
        <f>H46+H47+H24</f>
        <v>17448</v>
      </c>
      <c r="I48" s="325">
        <f>SUM(I47+I46+I24)</f>
        <v>16157</v>
      </c>
      <c r="J48" s="325">
        <f>SUM(J24+J46+J47)</f>
        <v>28737</v>
      </c>
      <c r="K48" s="326">
        <f>SUM(K24+K46+K47)</f>
        <v>33075</v>
      </c>
      <c r="L48" s="30"/>
      <c r="M48" s="30"/>
      <c r="N48" s="1"/>
      <c r="O48" s="1"/>
      <c r="P48" s="1"/>
    </row>
    <row r="49" spans="1:16" x14ac:dyDescent="0.2">
      <c r="A49" s="287"/>
      <c r="B49" s="287"/>
      <c r="C49" s="287"/>
      <c r="D49" s="287"/>
      <c r="E49" s="287"/>
      <c r="F49" s="285"/>
      <c r="G49" s="287"/>
      <c r="H49" s="287"/>
      <c r="I49" s="287"/>
      <c r="J49" s="287"/>
      <c r="K49" s="287"/>
      <c r="L49" s="30"/>
      <c r="M49" s="30"/>
      <c r="N49" s="1"/>
      <c r="O49" s="1"/>
      <c r="P49" s="1"/>
    </row>
    <row r="50" spans="1:16" x14ac:dyDescent="0.2">
      <c r="A50" s="287"/>
      <c r="B50" s="287"/>
      <c r="C50" s="287"/>
      <c r="D50" s="287"/>
      <c r="E50" s="287"/>
      <c r="F50" s="285"/>
      <c r="G50" s="287"/>
      <c r="H50" s="287"/>
      <c r="I50" s="287"/>
      <c r="J50" s="287"/>
      <c r="K50" s="287"/>
      <c r="L50" s="30"/>
      <c r="M50" s="30"/>
      <c r="N50" s="1"/>
      <c r="O50" s="1"/>
      <c r="P50" s="1"/>
    </row>
    <row r="51" spans="1:16" x14ac:dyDescent="0.2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30"/>
      <c r="M51" s="30"/>
      <c r="N51" s="1"/>
      <c r="O51" s="1"/>
      <c r="P51" s="1"/>
    </row>
    <row r="52" spans="1:16" x14ac:dyDescent="0.2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30"/>
      <c r="M52" s="30"/>
      <c r="N52" s="1"/>
      <c r="O52" s="1"/>
      <c r="P52" s="1"/>
    </row>
    <row r="53" spans="1:16" x14ac:dyDescent="0.2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30"/>
      <c r="M53" s="30"/>
      <c r="N53" s="1"/>
      <c r="O53" s="1"/>
      <c r="P53" s="1"/>
    </row>
    <row r="54" spans="1:16" x14ac:dyDescent="0.2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30"/>
      <c r="M54" s="30"/>
      <c r="N54" s="1"/>
      <c r="O54" s="1"/>
      <c r="P54" s="1"/>
    </row>
    <row r="55" spans="1: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</sheetData>
  <mergeCells count="3">
    <mergeCell ref="A5:D5"/>
    <mergeCell ref="G5:I5"/>
    <mergeCell ref="A3:G3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&amp;R&amp;"Arial,Tučné"&amp;12&amp;K000080VII/10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view="pageLayout" zoomScaleNormal="100" workbookViewId="0">
      <selection activeCell="E20" sqref="E20"/>
    </sheetView>
  </sheetViews>
  <sheetFormatPr defaultRowHeight="12.75" x14ac:dyDescent="0.2"/>
  <cols>
    <col min="1" max="1" width="19.85546875" customWidth="1"/>
    <col min="2" max="2" width="14.28515625" bestFit="1" customWidth="1"/>
    <col min="3" max="3" width="17.5703125" customWidth="1"/>
  </cols>
  <sheetData>
    <row r="1" spans="1:6" x14ac:dyDescent="0.2">
      <c r="A1" s="1"/>
      <c r="B1" s="1"/>
      <c r="C1" s="1"/>
      <c r="D1" s="1"/>
      <c r="E1" s="1"/>
      <c r="F1" s="1"/>
    </row>
    <row r="2" spans="1:6" x14ac:dyDescent="0.2">
      <c r="A2" s="4"/>
      <c r="B2" s="1"/>
      <c r="C2" s="1"/>
      <c r="D2" s="1"/>
      <c r="E2" s="30"/>
      <c r="F2" s="30"/>
    </row>
    <row r="3" spans="1:6" ht="15.75" x14ac:dyDescent="0.25">
      <c r="A3" s="489" t="s">
        <v>2</v>
      </c>
      <c r="B3" s="489"/>
      <c r="C3" s="489"/>
      <c r="D3" s="1"/>
      <c r="E3" s="30"/>
      <c r="F3" s="30"/>
    </row>
    <row r="4" spans="1:6" x14ac:dyDescent="0.2">
      <c r="A4" s="4"/>
      <c r="B4" s="1"/>
      <c r="C4" s="1"/>
      <c r="D4" s="1"/>
      <c r="E4" s="30"/>
      <c r="F4" s="30"/>
    </row>
    <row r="5" spans="1:6" ht="15.75" x14ac:dyDescent="0.25">
      <c r="A5" s="491" t="s">
        <v>163</v>
      </c>
      <c r="B5" s="493"/>
      <c r="C5" s="493"/>
      <c r="D5" s="1"/>
      <c r="E5" s="30"/>
      <c r="F5" s="30"/>
    </row>
    <row r="6" spans="1:6" ht="15.75" x14ac:dyDescent="0.25">
      <c r="A6" s="228"/>
      <c r="B6" s="115"/>
      <c r="C6" s="115"/>
      <c r="D6" s="1"/>
      <c r="E6" s="30"/>
      <c r="F6" s="30"/>
    </row>
    <row r="7" spans="1:6" ht="13.5" thickBot="1" x14ac:dyDescent="0.25">
      <c r="A7" s="13"/>
      <c r="B7" s="3"/>
      <c r="C7" s="328" t="s">
        <v>92</v>
      </c>
      <c r="D7" s="1"/>
      <c r="E7" s="30"/>
      <c r="F7" s="30"/>
    </row>
    <row r="8" spans="1:6" ht="14.25" thickBot="1" x14ac:dyDescent="0.3">
      <c r="A8" s="36" t="s">
        <v>93</v>
      </c>
      <c r="B8" s="37" t="s">
        <v>94</v>
      </c>
      <c r="C8" s="38" t="s">
        <v>95</v>
      </c>
      <c r="D8" s="1"/>
      <c r="E8" s="30"/>
      <c r="F8" s="30"/>
    </row>
    <row r="9" spans="1:6" ht="14.25" thickBot="1" x14ac:dyDescent="0.3">
      <c r="A9" s="329" t="s">
        <v>8</v>
      </c>
      <c r="B9" s="330"/>
      <c r="C9" s="331"/>
      <c r="D9" s="1"/>
      <c r="E9" s="30"/>
      <c r="F9" s="30"/>
    </row>
    <row r="10" spans="1:6" x14ac:dyDescent="0.2">
      <c r="A10" s="332" t="s">
        <v>9</v>
      </c>
      <c r="B10" s="333">
        <v>684238.06</v>
      </c>
      <c r="C10" s="334">
        <v>35908832.530000001</v>
      </c>
      <c r="D10" s="1"/>
      <c r="E10" s="30"/>
      <c r="F10" s="30"/>
    </row>
    <row r="11" spans="1:6" x14ac:dyDescent="0.2">
      <c r="A11" s="335" t="s">
        <v>10</v>
      </c>
      <c r="B11" s="333">
        <v>766913.36</v>
      </c>
      <c r="C11" s="336">
        <v>34689508.18</v>
      </c>
      <c r="D11" s="1"/>
      <c r="E11" s="30"/>
      <c r="F11" s="30"/>
    </row>
    <row r="12" spans="1:6" x14ac:dyDescent="0.2">
      <c r="A12" s="335" t="s">
        <v>11</v>
      </c>
      <c r="B12" s="337">
        <v>1053845.8</v>
      </c>
      <c r="C12" s="338">
        <v>35320888.869999997</v>
      </c>
      <c r="D12" s="1"/>
      <c r="E12" s="30"/>
      <c r="F12" s="30"/>
    </row>
    <row r="13" spans="1:6" x14ac:dyDescent="0.2">
      <c r="A13" s="335" t="s">
        <v>12</v>
      </c>
      <c r="B13" s="337">
        <v>1019787.99</v>
      </c>
      <c r="C13" s="338">
        <v>37460859</v>
      </c>
      <c r="D13" s="1"/>
      <c r="E13" s="30"/>
      <c r="F13" s="30"/>
    </row>
    <row r="14" spans="1:6" x14ac:dyDescent="0.2">
      <c r="A14" s="335" t="s">
        <v>13</v>
      </c>
      <c r="B14" s="337">
        <v>471101.07</v>
      </c>
      <c r="C14" s="338">
        <v>27097281.379999999</v>
      </c>
      <c r="D14" s="1"/>
      <c r="E14" s="30"/>
      <c r="F14" s="30"/>
    </row>
    <row r="15" spans="1:6" x14ac:dyDescent="0.2">
      <c r="A15" s="335" t="s">
        <v>14</v>
      </c>
      <c r="B15" s="337">
        <v>629574.82999999996</v>
      </c>
      <c r="C15" s="338">
        <v>31845394.43</v>
      </c>
      <c r="D15" s="1"/>
      <c r="E15" s="30"/>
      <c r="F15" s="30"/>
    </row>
    <row r="16" spans="1:6" x14ac:dyDescent="0.2">
      <c r="A16" s="335" t="s">
        <v>15</v>
      </c>
      <c r="B16" s="337">
        <v>463763</v>
      </c>
      <c r="C16" s="338">
        <v>28568582.5</v>
      </c>
      <c r="D16" s="1"/>
      <c r="E16" s="30"/>
      <c r="F16" s="30"/>
    </row>
    <row r="17" spans="1:6" x14ac:dyDescent="0.2">
      <c r="A17" s="335" t="s">
        <v>16</v>
      </c>
      <c r="B17" s="337">
        <v>1176340.95</v>
      </c>
      <c r="C17" s="338">
        <v>30778957.25</v>
      </c>
      <c r="D17" s="1"/>
      <c r="E17" s="30"/>
      <c r="F17" s="30"/>
    </row>
    <row r="18" spans="1:6" x14ac:dyDescent="0.2">
      <c r="A18" s="335" t="s">
        <v>17</v>
      </c>
      <c r="B18" s="337">
        <v>920942.71</v>
      </c>
      <c r="C18" s="338">
        <v>33875203.649999999</v>
      </c>
      <c r="D18" s="1"/>
      <c r="E18" s="30"/>
      <c r="F18" s="30"/>
    </row>
    <row r="19" spans="1:6" x14ac:dyDescent="0.2">
      <c r="A19" s="335" t="s">
        <v>18</v>
      </c>
      <c r="B19" s="337">
        <v>516723.28</v>
      </c>
      <c r="C19" s="338">
        <v>33985959</v>
      </c>
      <c r="D19" s="1"/>
      <c r="E19" s="30"/>
      <c r="F19" s="30"/>
    </row>
    <row r="20" spans="1:6" x14ac:dyDescent="0.2">
      <c r="A20" s="335" t="s">
        <v>19</v>
      </c>
      <c r="B20" s="337">
        <v>416897.5</v>
      </c>
      <c r="C20" s="338">
        <v>28377426.399999999</v>
      </c>
      <c r="D20" s="1"/>
      <c r="E20" s="30"/>
      <c r="F20" s="30"/>
    </row>
    <row r="21" spans="1:6" x14ac:dyDescent="0.2">
      <c r="A21" s="335" t="s">
        <v>20</v>
      </c>
      <c r="B21" s="339">
        <v>491578.7</v>
      </c>
      <c r="C21" s="340">
        <v>30862848.829999998</v>
      </c>
      <c r="D21" s="1"/>
      <c r="E21" s="30"/>
      <c r="F21" s="30"/>
    </row>
    <row r="22" spans="1:6" ht="13.5" thickBot="1" x14ac:dyDescent="0.25">
      <c r="A22" s="335" t="s">
        <v>21</v>
      </c>
      <c r="B22" s="341">
        <v>510557</v>
      </c>
      <c r="C22" s="342">
        <v>34525502.079999998</v>
      </c>
      <c r="D22" s="1"/>
      <c r="E22" s="30"/>
      <c r="F22" s="30"/>
    </row>
    <row r="23" spans="1:6" ht="15.75" thickBot="1" x14ac:dyDescent="0.3">
      <c r="A23" s="343" t="s">
        <v>22</v>
      </c>
      <c r="B23" s="344">
        <f>SUM(B10:B22)</f>
        <v>9122264.25</v>
      </c>
      <c r="C23" s="345">
        <f>SUM(C10:C22)</f>
        <v>423297244.09999996</v>
      </c>
      <c r="D23" s="17"/>
      <c r="E23" s="30"/>
      <c r="F23" s="30"/>
    </row>
    <row r="24" spans="1:6" ht="16.5" thickBot="1" x14ac:dyDescent="0.3">
      <c r="A24" s="329" t="s">
        <v>23</v>
      </c>
      <c r="B24" s="346"/>
      <c r="C24" s="347"/>
      <c r="D24" s="1"/>
      <c r="E24" s="30"/>
      <c r="F24" s="30"/>
    </row>
    <row r="25" spans="1:6" x14ac:dyDescent="0.2">
      <c r="A25" s="348" t="s">
        <v>24</v>
      </c>
      <c r="B25" s="349">
        <v>158172</v>
      </c>
      <c r="C25" s="350">
        <v>4527145.63</v>
      </c>
      <c r="D25" s="1"/>
      <c r="E25" s="30"/>
      <c r="F25" s="30"/>
    </row>
    <row r="26" spans="1:6" x14ac:dyDescent="0.2">
      <c r="A26" s="335" t="s">
        <v>25</v>
      </c>
      <c r="B26" s="337">
        <v>634885</v>
      </c>
      <c r="C26" s="351">
        <v>14949736.35</v>
      </c>
      <c r="D26" s="1"/>
      <c r="E26" s="30"/>
      <c r="F26" s="30"/>
    </row>
    <row r="27" spans="1:6" x14ac:dyDescent="0.2">
      <c r="A27" s="335" t="s">
        <v>26</v>
      </c>
      <c r="B27" s="337">
        <v>267532.92</v>
      </c>
      <c r="C27" s="351">
        <v>7224607</v>
      </c>
      <c r="D27" s="1"/>
      <c r="E27" s="30"/>
      <c r="F27" s="30"/>
    </row>
    <row r="28" spans="1:6" x14ac:dyDescent="0.2">
      <c r="A28" s="335" t="s">
        <v>27</v>
      </c>
      <c r="B28" s="337">
        <v>853146.76</v>
      </c>
      <c r="C28" s="351">
        <v>12202166.32</v>
      </c>
      <c r="D28" s="1"/>
      <c r="E28" s="30"/>
      <c r="F28" s="30"/>
    </row>
    <row r="29" spans="1:6" x14ac:dyDescent="0.2">
      <c r="A29" s="335" t="s">
        <v>28</v>
      </c>
      <c r="B29" s="337">
        <v>471511.86</v>
      </c>
      <c r="C29" s="351">
        <v>18008504.640000001</v>
      </c>
      <c r="D29" s="1"/>
      <c r="E29" s="30"/>
      <c r="F29" s="30"/>
    </row>
    <row r="30" spans="1:6" x14ac:dyDescent="0.2">
      <c r="A30" s="335" t="s">
        <v>29</v>
      </c>
      <c r="B30" s="337">
        <v>394949</v>
      </c>
      <c r="C30" s="351">
        <v>7912222</v>
      </c>
      <c r="D30" s="1"/>
      <c r="E30" s="30"/>
      <c r="F30" s="30"/>
    </row>
    <row r="31" spans="1:6" x14ac:dyDescent="0.2">
      <c r="A31" s="335" t="s">
        <v>61</v>
      </c>
      <c r="B31" s="337">
        <v>331391</v>
      </c>
      <c r="C31" s="351">
        <v>7400511</v>
      </c>
      <c r="D31" s="1"/>
      <c r="E31" s="30"/>
      <c r="F31" s="30"/>
    </row>
    <row r="32" spans="1:6" x14ac:dyDescent="0.2">
      <c r="A32" s="335" t="s">
        <v>30</v>
      </c>
      <c r="B32" s="337">
        <v>534465.25</v>
      </c>
      <c r="C32" s="351">
        <v>10969245.859999999</v>
      </c>
      <c r="D32" s="1"/>
      <c r="E32" s="30"/>
      <c r="F32" s="30"/>
    </row>
    <row r="33" spans="1:6" x14ac:dyDescent="0.2">
      <c r="A33" s="335" t="s">
        <v>31</v>
      </c>
      <c r="B33" s="337">
        <v>370126</v>
      </c>
      <c r="C33" s="351">
        <v>10440776</v>
      </c>
      <c r="D33" s="1"/>
      <c r="E33" s="30"/>
      <c r="F33" s="30"/>
    </row>
    <row r="34" spans="1:6" x14ac:dyDescent="0.2">
      <c r="A34" s="335" t="s">
        <v>32</v>
      </c>
      <c r="B34" s="337">
        <v>465113.17</v>
      </c>
      <c r="C34" s="351">
        <v>14040009</v>
      </c>
      <c r="D34" s="1"/>
      <c r="E34" s="30"/>
      <c r="F34" s="30"/>
    </row>
    <row r="35" spans="1:6" x14ac:dyDescent="0.2">
      <c r="A35" s="335" t="s">
        <v>33</v>
      </c>
      <c r="B35" s="337">
        <v>397750.77</v>
      </c>
      <c r="C35" s="338">
        <v>12609521.470000001</v>
      </c>
      <c r="D35" s="1"/>
      <c r="E35" s="30"/>
      <c r="F35" s="30"/>
    </row>
    <row r="36" spans="1:6" x14ac:dyDescent="0.2">
      <c r="A36" s="335" t="s">
        <v>35</v>
      </c>
      <c r="B36" s="337">
        <v>541379.4</v>
      </c>
      <c r="C36" s="338">
        <v>13025467.630000001</v>
      </c>
      <c r="D36" s="1"/>
      <c r="E36" s="30"/>
      <c r="F36" s="30"/>
    </row>
    <row r="37" spans="1:6" x14ac:dyDescent="0.2">
      <c r="A37" s="335" t="s">
        <v>36</v>
      </c>
      <c r="B37" s="337">
        <v>174006</v>
      </c>
      <c r="C37" s="338">
        <v>7372936.2000000002</v>
      </c>
      <c r="D37" s="1"/>
      <c r="E37" s="30"/>
      <c r="F37" s="30"/>
    </row>
    <row r="38" spans="1:6" x14ac:dyDescent="0.2">
      <c r="A38" s="335" t="s">
        <v>37</v>
      </c>
      <c r="B38" s="337">
        <v>380984.33</v>
      </c>
      <c r="C38" s="338">
        <v>14660129.470000001</v>
      </c>
      <c r="D38" s="1"/>
      <c r="E38" s="30"/>
      <c r="F38" s="30"/>
    </row>
    <row r="39" spans="1:6" x14ac:dyDescent="0.2">
      <c r="A39" s="335" t="s">
        <v>38</v>
      </c>
      <c r="B39" s="337">
        <v>162020</v>
      </c>
      <c r="C39" s="338">
        <v>7166811</v>
      </c>
      <c r="D39" s="1"/>
      <c r="E39" s="30"/>
      <c r="F39" s="30"/>
    </row>
    <row r="40" spans="1:6" x14ac:dyDescent="0.2">
      <c r="A40" s="335" t="s">
        <v>18</v>
      </c>
      <c r="B40" s="337">
        <v>231097.65</v>
      </c>
      <c r="C40" s="338">
        <v>7014519.54</v>
      </c>
      <c r="D40" s="1"/>
      <c r="E40" s="30"/>
      <c r="F40" s="30"/>
    </row>
    <row r="41" spans="1:6" x14ac:dyDescent="0.2">
      <c r="A41" s="335" t="s">
        <v>19</v>
      </c>
      <c r="B41" s="337">
        <v>135859</v>
      </c>
      <c r="C41" s="338">
        <v>4844970</v>
      </c>
      <c r="D41" s="1"/>
      <c r="E41" s="30"/>
      <c r="F41" s="30"/>
    </row>
    <row r="42" spans="1:6" x14ac:dyDescent="0.2">
      <c r="A42" s="335" t="s">
        <v>41</v>
      </c>
      <c r="B42" s="337">
        <v>178693.88</v>
      </c>
      <c r="C42" s="338">
        <v>6743088</v>
      </c>
      <c r="D42" s="1"/>
      <c r="E42" s="30"/>
      <c r="F42" s="30"/>
    </row>
    <row r="43" spans="1:6" x14ac:dyDescent="0.2">
      <c r="A43" s="335" t="s">
        <v>42</v>
      </c>
      <c r="B43" s="337">
        <v>453888.35</v>
      </c>
      <c r="C43" s="338">
        <v>7583180.7999999998</v>
      </c>
      <c r="D43" s="1"/>
      <c r="E43" s="30"/>
      <c r="F43" s="30"/>
    </row>
    <row r="44" spans="1:6" ht="13.5" thickBot="1" x14ac:dyDescent="0.25">
      <c r="A44" s="352" t="s">
        <v>43</v>
      </c>
      <c r="B44" s="341">
        <v>230025</v>
      </c>
      <c r="C44" s="342">
        <v>7214822.1699999999</v>
      </c>
      <c r="D44" s="1"/>
      <c r="E44" s="30"/>
      <c r="F44" s="30"/>
    </row>
    <row r="45" spans="1:6" ht="15.75" thickBot="1" x14ac:dyDescent="0.3">
      <c r="A45" s="353" t="s">
        <v>44</v>
      </c>
      <c r="B45" s="354">
        <f>SUM(B25:B44)</f>
        <v>7366997.3400000008</v>
      </c>
      <c r="C45" s="355">
        <f>SUM(C25:C44)</f>
        <v>195910370.07999998</v>
      </c>
      <c r="D45" s="17"/>
      <c r="E45" s="30"/>
      <c r="F45" s="30"/>
    </row>
    <row r="46" spans="1:6" ht="15.75" thickBot="1" x14ac:dyDescent="0.3">
      <c r="A46" s="356" t="s">
        <v>45</v>
      </c>
      <c r="B46" s="357">
        <v>5916238.5999999996</v>
      </c>
      <c r="C46" s="358">
        <v>57799770.18</v>
      </c>
      <c r="D46" s="17"/>
      <c r="E46" s="30"/>
      <c r="F46" s="30"/>
    </row>
    <row r="47" spans="1:6" ht="16.5" thickBot="1" x14ac:dyDescent="0.3">
      <c r="A47" s="359" t="s">
        <v>96</v>
      </c>
      <c r="B47" s="360">
        <f>B45+B46+B23</f>
        <v>22405500.190000001</v>
      </c>
      <c r="C47" s="361">
        <f>C45+C46+C23</f>
        <v>677007384.3599999</v>
      </c>
      <c r="D47" s="27"/>
      <c r="E47" s="30"/>
      <c r="F47" s="30"/>
    </row>
    <row r="48" spans="1:6" x14ac:dyDescent="0.2">
      <c r="A48" s="4"/>
      <c r="B48" s="56"/>
      <c r="C48" s="56"/>
      <c r="D48" s="1"/>
      <c r="E48" s="30"/>
      <c r="F48" s="30"/>
    </row>
    <row r="49" spans="1:6" x14ac:dyDescent="0.2">
      <c r="A49" s="4"/>
      <c r="B49" s="1"/>
      <c r="C49" s="1"/>
      <c r="D49" s="1"/>
      <c r="E49" s="30"/>
      <c r="F49" s="30"/>
    </row>
    <row r="50" spans="1:6" x14ac:dyDescent="0.2">
      <c r="A50" s="4"/>
      <c r="B50" s="1"/>
      <c r="C50" s="1"/>
      <c r="D50" s="1"/>
      <c r="E50" s="30"/>
      <c r="F50" s="30"/>
    </row>
    <row r="51" spans="1:6" x14ac:dyDescent="0.2">
      <c r="A51" s="4"/>
      <c r="B51" s="1"/>
      <c r="C51" s="1"/>
      <c r="D51" s="1"/>
      <c r="E51" s="30"/>
      <c r="F51" s="30"/>
    </row>
    <row r="52" spans="1:6" x14ac:dyDescent="0.2">
      <c r="A52" s="4"/>
      <c r="B52" s="1"/>
      <c r="C52" s="1"/>
      <c r="D52" s="1"/>
      <c r="E52" s="30"/>
      <c r="F52" s="30"/>
    </row>
    <row r="53" spans="1:6" x14ac:dyDescent="0.2">
      <c r="A53" s="4"/>
      <c r="B53" s="1"/>
      <c r="C53" s="1"/>
      <c r="D53" s="1"/>
      <c r="E53" s="30"/>
      <c r="F53" s="30"/>
    </row>
    <row r="54" spans="1:6" x14ac:dyDescent="0.2">
      <c r="A54" s="1"/>
      <c r="B54" s="1"/>
      <c r="C54" s="1"/>
      <c r="D54" s="1"/>
      <c r="E54" s="30"/>
      <c r="F54" s="30"/>
    </row>
    <row r="55" spans="1:6" x14ac:dyDescent="0.2">
      <c r="A55" s="1"/>
      <c r="B55" s="1"/>
      <c r="C55" s="1"/>
      <c r="D55" s="1"/>
      <c r="E55" s="30"/>
      <c r="F55" s="30"/>
    </row>
    <row r="56" spans="1:6" x14ac:dyDescent="0.2">
      <c r="A56" s="1"/>
      <c r="B56" s="1"/>
      <c r="C56" s="1"/>
      <c r="D56" s="1"/>
      <c r="E56" s="30"/>
      <c r="F56" s="30"/>
    </row>
    <row r="57" spans="1:6" x14ac:dyDescent="0.2">
      <c r="A57" s="1"/>
      <c r="B57" s="1"/>
      <c r="C57" s="1"/>
      <c r="D57" s="1"/>
      <c r="E57" s="30"/>
      <c r="F57" s="30"/>
    </row>
    <row r="58" spans="1:6" x14ac:dyDescent="0.2">
      <c r="A58" s="1"/>
      <c r="B58" s="1"/>
      <c r="C58" s="1"/>
      <c r="D58" s="1"/>
      <c r="E58" s="1"/>
      <c r="F58" s="1"/>
    </row>
  </sheetData>
  <mergeCells count="2">
    <mergeCell ref="A5:C5"/>
    <mergeCell ref="A3:C3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&amp;R&amp;"Arial,Tučné"&amp;12&amp;K000080VII/11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40"/>
  <sheetViews>
    <sheetView view="pageLayout" zoomScaleNormal="100" workbookViewId="0">
      <selection activeCell="E6" sqref="E6"/>
    </sheetView>
  </sheetViews>
  <sheetFormatPr defaultRowHeight="12.75" x14ac:dyDescent="0.2"/>
  <cols>
    <col min="1" max="1" width="25.42578125" style="1" customWidth="1"/>
    <col min="2" max="3" width="15" style="1" bestFit="1" customWidth="1"/>
    <col min="4" max="4" width="16.28515625" style="1" bestFit="1" customWidth="1"/>
    <col min="5" max="16384" width="9.140625" style="449"/>
  </cols>
  <sheetData>
    <row r="5" spans="1:4" ht="15.75" x14ac:dyDescent="0.25">
      <c r="A5" s="494" t="s">
        <v>168</v>
      </c>
      <c r="B5" s="494"/>
      <c r="C5" s="494"/>
      <c r="D5" s="225"/>
    </row>
    <row r="6" spans="1:4" x14ac:dyDescent="0.2">
      <c r="A6" s="225"/>
      <c r="B6" s="225"/>
      <c r="C6" s="225"/>
      <c r="D6" s="225"/>
    </row>
    <row r="7" spans="1:4" x14ac:dyDescent="0.2">
      <c r="A7" s="225"/>
      <c r="B7" s="225"/>
      <c r="C7" s="225"/>
      <c r="D7" s="225"/>
    </row>
    <row r="8" spans="1:4" ht="15.75" x14ac:dyDescent="0.25">
      <c r="A8" s="464" t="s">
        <v>169</v>
      </c>
      <c r="B8" s="465"/>
      <c r="C8" s="225"/>
      <c r="D8" s="225"/>
    </row>
    <row r="9" spans="1:4" ht="13.5" thickBot="1" x14ac:dyDescent="0.25">
      <c r="A9" s="225"/>
      <c r="B9" s="225"/>
      <c r="C9" s="466" t="s">
        <v>3</v>
      </c>
      <c r="D9" s="225"/>
    </row>
    <row r="10" spans="1:4" ht="13.5" thickBot="1" x14ac:dyDescent="0.25">
      <c r="A10" s="467" t="s">
        <v>4</v>
      </c>
      <c r="B10" s="467" t="s">
        <v>97</v>
      </c>
      <c r="C10" s="467" t="s">
        <v>98</v>
      </c>
      <c r="D10" s="225"/>
    </row>
    <row r="11" spans="1:4" x14ac:dyDescent="0.2">
      <c r="A11" s="468"/>
      <c r="B11" s="469">
        <v>569279.73</v>
      </c>
      <c r="C11" s="468"/>
      <c r="D11" s="225"/>
    </row>
    <row r="12" spans="1:4" x14ac:dyDescent="0.2">
      <c r="A12" s="470"/>
      <c r="B12" s="471"/>
      <c r="C12" s="472"/>
      <c r="D12" s="225"/>
    </row>
    <row r="13" spans="1:4" x14ac:dyDescent="0.2">
      <c r="A13" s="470"/>
      <c r="B13" s="471"/>
      <c r="C13" s="472"/>
      <c r="D13" s="225"/>
    </row>
    <row r="14" spans="1:4" ht="13.5" thickBot="1" x14ac:dyDescent="0.25">
      <c r="A14" s="468"/>
      <c r="B14" s="473"/>
      <c r="C14" s="474"/>
      <c r="D14" s="225"/>
    </row>
    <row r="15" spans="1:4" ht="16.5" thickBot="1" x14ac:dyDescent="0.3">
      <c r="A15" s="475" t="s">
        <v>170</v>
      </c>
      <c r="B15" s="476">
        <f>SUM(B11:B14)</f>
        <v>569279.73</v>
      </c>
      <c r="C15" s="476">
        <f>SUM(C12:C14)</f>
        <v>0</v>
      </c>
      <c r="D15" s="477"/>
    </row>
    <row r="16" spans="1:4" x14ac:dyDescent="0.2">
      <c r="A16" s="478"/>
      <c r="B16" s="479"/>
      <c r="C16" s="479"/>
      <c r="D16" s="225"/>
    </row>
    <row r="17" spans="1:4" x14ac:dyDescent="0.2">
      <c r="A17" s="478"/>
      <c r="B17" s="479"/>
      <c r="C17" s="479"/>
      <c r="D17" s="225"/>
    </row>
    <row r="18" spans="1:4" x14ac:dyDescent="0.2">
      <c r="A18" s="478"/>
      <c r="B18" s="479"/>
      <c r="C18" s="479"/>
      <c r="D18" s="225"/>
    </row>
    <row r="19" spans="1:4" x14ac:dyDescent="0.2">
      <c r="A19" s="225"/>
      <c r="B19" s="480"/>
      <c r="C19" s="480"/>
      <c r="D19" s="225"/>
    </row>
    <row r="20" spans="1:4" ht="15.75" x14ac:dyDescent="0.25">
      <c r="A20" s="464" t="s">
        <v>171</v>
      </c>
      <c r="B20" s="480"/>
      <c r="C20" s="480"/>
      <c r="D20" s="225"/>
    </row>
    <row r="21" spans="1:4" ht="13.5" thickBot="1" x14ac:dyDescent="0.25">
      <c r="A21" s="225"/>
      <c r="B21" s="480"/>
      <c r="C21" s="466" t="s">
        <v>3</v>
      </c>
      <c r="D21" s="225"/>
    </row>
    <row r="22" spans="1:4" ht="13.5" thickBot="1" x14ac:dyDescent="0.25">
      <c r="A22" s="467" t="s">
        <v>4</v>
      </c>
      <c r="B22" s="467" t="s">
        <v>97</v>
      </c>
      <c r="C22" s="467" t="s">
        <v>98</v>
      </c>
      <c r="D22" s="225"/>
    </row>
    <row r="23" spans="1:4" x14ac:dyDescent="0.2">
      <c r="A23" s="468" t="s">
        <v>172</v>
      </c>
      <c r="B23" s="474"/>
      <c r="C23" s="474"/>
      <c r="D23" s="225"/>
    </row>
    <row r="24" spans="1:4" x14ac:dyDescent="0.2">
      <c r="A24" s="470"/>
      <c r="B24" s="481">
        <v>52000</v>
      </c>
      <c r="C24" s="472"/>
      <c r="D24" s="225"/>
    </row>
    <row r="25" spans="1:4" x14ac:dyDescent="0.2">
      <c r="A25" s="470"/>
      <c r="B25" s="481">
        <v>-8960.1299999999992</v>
      </c>
      <c r="C25" s="472"/>
      <c r="D25" s="225"/>
    </row>
    <row r="26" spans="1:4" x14ac:dyDescent="0.2">
      <c r="A26" s="470"/>
      <c r="B26" s="472"/>
      <c r="C26" s="472"/>
      <c r="D26" s="225"/>
    </row>
    <row r="27" spans="1:4" x14ac:dyDescent="0.2">
      <c r="A27" s="470"/>
      <c r="B27" s="472"/>
      <c r="C27" s="472"/>
      <c r="D27" s="225"/>
    </row>
    <row r="28" spans="1:4" x14ac:dyDescent="0.2">
      <c r="A28" s="470"/>
      <c r="B28" s="472"/>
      <c r="C28" s="472"/>
      <c r="D28" s="225"/>
    </row>
    <row r="29" spans="1:4" ht="13.5" thickBot="1" x14ac:dyDescent="0.25">
      <c r="A29" s="468"/>
      <c r="B29" s="474"/>
      <c r="C29" s="474"/>
      <c r="D29" s="225"/>
    </row>
    <row r="30" spans="1:4" ht="16.5" thickBot="1" x14ac:dyDescent="0.3">
      <c r="A30" s="475" t="s">
        <v>170</v>
      </c>
      <c r="B30" s="476">
        <f>SUM(B24:B29)</f>
        <v>43039.87</v>
      </c>
      <c r="C30" s="476">
        <f>SUM(C29:C29)</f>
        <v>0</v>
      </c>
      <c r="D30" s="477"/>
    </row>
    <row r="31" spans="1:4" x14ac:dyDescent="0.2">
      <c r="A31" s="225"/>
      <c r="B31" s="480"/>
      <c r="C31" s="480"/>
      <c r="D31" s="225"/>
    </row>
    <row r="32" spans="1:4" x14ac:dyDescent="0.2">
      <c r="A32" s="225"/>
      <c r="B32" s="480"/>
      <c r="C32" s="480"/>
      <c r="D32" s="225"/>
    </row>
    <row r="33" spans="1:4" x14ac:dyDescent="0.2">
      <c r="A33" s="225"/>
      <c r="B33" s="225"/>
      <c r="C33" s="225"/>
      <c r="D33" s="225"/>
    </row>
    <row r="34" spans="1:4" x14ac:dyDescent="0.2">
      <c r="A34" s="225"/>
      <c r="B34" s="225"/>
      <c r="C34" s="225"/>
      <c r="D34" s="225"/>
    </row>
    <row r="35" spans="1:4" x14ac:dyDescent="0.2">
      <c r="A35" s="225"/>
      <c r="B35" s="225"/>
      <c r="C35" s="225"/>
      <c r="D35" s="225"/>
    </row>
    <row r="36" spans="1:4" x14ac:dyDescent="0.2">
      <c r="A36" s="225"/>
      <c r="B36" s="225"/>
      <c r="C36" s="225"/>
      <c r="D36" s="225"/>
    </row>
    <row r="37" spans="1:4" x14ac:dyDescent="0.2">
      <c r="A37" s="225"/>
      <c r="B37" s="225"/>
      <c r="C37" s="225"/>
      <c r="D37" s="225"/>
    </row>
    <row r="38" spans="1:4" x14ac:dyDescent="0.2">
      <c r="A38" s="225"/>
      <c r="B38" s="225"/>
      <c r="C38" s="225"/>
      <c r="D38" s="225"/>
    </row>
    <row r="39" spans="1:4" x14ac:dyDescent="0.2">
      <c r="A39" s="225"/>
      <c r="B39" s="225"/>
      <c r="C39" s="225"/>
      <c r="D39" s="225"/>
    </row>
    <row r="40" spans="1:4" x14ac:dyDescent="0.2">
      <c r="A40" s="225"/>
      <c r="B40" s="225"/>
      <c r="C40" s="225"/>
      <c r="D40" s="225"/>
    </row>
  </sheetData>
  <mergeCells count="1">
    <mergeCell ref="A5:C5"/>
  </mergeCells>
  <pageMargins left="0.7" right="0.7" top="0.78740157499999996" bottom="0.78740157499999996" header="0.3" footer="0.3"/>
  <pageSetup paperSize="9" orientation="portrait" r:id="rId1"/>
  <headerFooter>
    <oddHeader>&amp;R&amp;"Arial,Tučné"&amp;12&amp;K000080VII/12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view="pageLayout" topLeftCell="D1" zoomScaleNormal="100" workbookViewId="0">
      <selection activeCell="E11" sqref="E11"/>
    </sheetView>
  </sheetViews>
  <sheetFormatPr defaultRowHeight="12.75" x14ac:dyDescent="0.2"/>
  <cols>
    <col min="1" max="1" width="31.28515625" bestFit="1" customWidth="1"/>
    <col min="2" max="2" width="12.7109375" bestFit="1" customWidth="1"/>
    <col min="3" max="3" width="13.85546875" bestFit="1" customWidth="1"/>
    <col min="4" max="4" width="12.7109375" bestFit="1" customWidth="1"/>
    <col min="5" max="5" width="13.85546875" bestFit="1" customWidth="1"/>
  </cols>
  <sheetData>
    <row r="1" spans="1:7" ht="15.75" x14ac:dyDescent="0.25">
      <c r="A1" s="482" t="s">
        <v>99</v>
      </c>
      <c r="B1" s="362"/>
      <c r="C1" s="362"/>
      <c r="D1" s="362"/>
      <c r="E1" s="362"/>
      <c r="F1" s="30"/>
      <c r="G1" s="30"/>
    </row>
    <row r="2" spans="1:7" x14ac:dyDescent="0.2">
      <c r="A2" s="363"/>
      <c r="B2" s="363"/>
      <c r="C2" s="363"/>
      <c r="D2" s="363"/>
      <c r="E2" s="363"/>
      <c r="F2" s="30"/>
      <c r="G2" s="30"/>
    </row>
    <row r="3" spans="1:7" ht="15.75" x14ac:dyDescent="0.25">
      <c r="A3" s="495" t="s">
        <v>153</v>
      </c>
      <c r="B3" s="488"/>
      <c r="C3" s="488"/>
      <c r="D3" s="362"/>
      <c r="E3" s="362"/>
      <c r="F3" s="30"/>
      <c r="G3" s="30"/>
    </row>
    <row r="4" spans="1:7" ht="16.5" customHeight="1" thickBot="1" x14ac:dyDescent="0.3">
      <c r="A4" s="362"/>
      <c r="B4" s="362"/>
      <c r="C4" s="362"/>
      <c r="D4" s="362"/>
      <c r="E4" s="364" t="s">
        <v>0</v>
      </c>
      <c r="F4" s="30"/>
      <c r="G4" s="30"/>
    </row>
    <row r="5" spans="1:7" ht="13.5" x14ac:dyDescent="0.25">
      <c r="A5" s="373" t="s">
        <v>100</v>
      </c>
      <c r="B5" s="374" t="s">
        <v>101</v>
      </c>
      <c r="C5" s="374" t="s">
        <v>101</v>
      </c>
      <c r="D5" s="374" t="s">
        <v>101</v>
      </c>
      <c r="E5" s="374" t="s">
        <v>101</v>
      </c>
      <c r="F5" s="372"/>
      <c r="G5" s="30"/>
    </row>
    <row r="6" spans="1:7" ht="13.5" x14ac:dyDescent="0.25">
      <c r="A6" s="375" t="s">
        <v>102</v>
      </c>
      <c r="B6" s="376" t="s">
        <v>162</v>
      </c>
      <c r="C6" s="376" t="s">
        <v>162</v>
      </c>
      <c r="D6" s="376" t="s">
        <v>149</v>
      </c>
      <c r="E6" s="376" t="s">
        <v>149</v>
      </c>
      <c r="F6" s="372"/>
      <c r="G6" s="30"/>
    </row>
    <row r="7" spans="1:7" ht="14.25" thickBot="1" x14ac:dyDescent="0.3">
      <c r="A7" s="377"/>
      <c r="B7" s="378" t="s">
        <v>103</v>
      </c>
      <c r="C7" s="378" t="s">
        <v>104</v>
      </c>
      <c r="D7" s="378" t="s">
        <v>103</v>
      </c>
      <c r="E7" s="378" t="s">
        <v>104</v>
      </c>
      <c r="F7" s="372"/>
      <c r="G7" s="30"/>
    </row>
    <row r="8" spans="1:7" ht="15.75" thickTop="1" thickBot="1" x14ac:dyDescent="0.25">
      <c r="A8" s="367" t="s">
        <v>105</v>
      </c>
      <c r="B8" s="368">
        <f>SUM(B9:B14)</f>
        <v>24748</v>
      </c>
      <c r="C8" s="368">
        <f>SUM(C9:C14)</f>
        <v>10001</v>
      </c>
      <c r="D8" s="368">
        <f>SUM(D9:D14)</f>
        <v>22372</v>
      </c>
      <c r="E8" s="483">
        <f>SUM(E9:E14)</f>
        <v>8042</v>
      </c>
      <c r="F8" s="372"/>
      <c r="G8" s="30"/>
    </row>
    <row r="9" spans="1:7" x14ac:dyDescent="0.2">
      <c r="A9" s="369" t="s">
        <v>106</v>
      </c>
      <c r="B9" s="370">
        <v>24116</v>
      </c>
      <c r="C9" s="370">
        <v>9394</v>
      </c>
      <c r="D9" s="370">
        <v>20726</v>
      </c>
      <c r="E9" s="370">
        <v>7487</v>
      </c>
      <c r="F9" s="366"/>
      <c r="G9" s="372"/>
    </row>
    <row r="10" spans="1:7" x14ac:dyDescent="0.2">
      <c r="A10" s="371" t="s">
        <v>107</v>
      </c>
      <c r="B10" s="379"/>
      <c r="C10" s="379"/>
      <c r="D10" s="379">
        <v>0</v>
      </c>
      <c r="E10" s="379">
        <v>0</v>
      </c>
      <c r="F10" s="366"/>
      <c r="G10" s="372"/>
    </row>
    <row r="11" spans="1:7" x14ac:dyDescent="0.2">
      <c r="A11" s="380" t="s">
        <v>108</v>
      </c>
      <c r="B11" s="379">
        <v>98</v>
      </c>
      <c r="C11" s="379">
        <v>556</v>
      </c>
      <c r="D11" s="379">
        <v>83</v>
      </c>
      <c r="E11" s="379">
        <v>513</v>
      </c>
      <c r="F11" s="366"/>
      <c r="G11" s="372"/>
    </row>
    <row r="12" spans="1:7" x14ac:dyDescent="0.2">
      <c r="A12" s="381" t="s">
        <v>109</v>
      </c>
      <c r="B12" s="382"/>
      <c r="C12" s="382"/>
      <c r="D12" s="382">
        <v>0</v>
      </c>
      <c r="E12" s="382">
        <v>0</v>
      </c>
      <c r="F12" s="366"/>
      <c r="G12" s="372"/>
    </row>
    <row r="13" spans="1:7" x14ac:dyDescent="0.2">
      <c r="A13" s="380" t="s">
        <v>110</v>
      </c>
      <c r="B13" s="379">
        <v>534</v>
      </c>
      <c r="C13" s="379">
        <v>51</v>
      </c>
      <c r="D13" s="379">
        <v>1563</v>
      </c>
      <c r="E13" s="379">
        <v>42</v>
      </c>
      <c r="F13" s="366"/>
      <c r="G13" s="372"/>
    </row>
    <row r="14" spans="1:7" ht="13.5" thickBot="1" x14ac:dyDescent="0.25">
      <c r="A14" s="383" t="s">
        <v>111</v>
      </c>
      <c r="B14" s="384"/>
      <c r="C14" s="384"/>
      <c r="D14" s="384">
        <v>0</v>
      </c>
      <c r="E14" s="384">
        <v>0</v>
      </c>
      <c r="F14" s="366"/>
      <c r="G14" s="372"/>
    </row>
    <row r="15" spans="1:7" ht="14.25" thickBot="1" x14ac:dyDescent="0.3">
      <c r="A15" s="385" t="s">
        <v>112</v>
      </c>
      <c r="B15" s="386">
        <v>24276</v>
      </c>
      <c r="C15" s="387">
        <v>0</v>
      </c>
      <c r="D15" s="386">
        <v>20291</v>
      </c>
      <c r="E15" s="446">
        <v>0</v>
      </c>
      <c r="F15" s="372"/>
      <c r="G15" s="30"/>
    </row>
    <row r="16" spans="1:7" ht="13.5" thickBot="1" x14ac:dyDescent="0.25">
      <c r="A16" s="388" t="s">
        <v>113</v>
      </c>
      <c r="B16" s="389">
        <v>16714</v>
      </c>
      <c r="C16" s="389">
        <v>0</v>
      </c>
      <c r="D16" s="389">
        <v>14402</v>
      </c>
      <c r="E16" s="389">
        <v>0</v>
      </c>
      <c r="F16" s="372"/>
      <c r="G16" s="30"/>
    </row>
    <row r="17" spans="1:8" ht="15.75" thickTop="1" thickBot="1" x14ac:dyDescent="0.25">
      <c r="A17" s="390" t="s">
        <v>114</v>
      </c>
      <c r="B17" s="391">
        <f>SUM(B8,B15,B16)</f>
        <v>65738</v>
      </c>
      <c r="C17" s="392">
        <f>SUM(C9:C16)</f>
        <v>10001</v>
      </c>
      <c r="D17" s="391">
        <f>SUM(D8+D15+D16)</f>
        <v>57065</v>
      </c>
      <c r="E17" s="391">
        <f>SUM(E9:E16)</f>
        <v>8042</v>
      </c>
      <c r="F17" s="372"/>
      <c r="G17" s="30"/>
    </row>
    <row r="18" spans="1:8" ht="13.5" thickTop="1" x14ac:dyDescent="0.2">
      <c r="A18" s="393" t="s">
        <v>115</v>
      </c>
      <c r="B18" s="394">
        <v>22014</v>
      </c>
      <c r="C18" s="395">
        <v>4231</v>
      </c>
      <c r="D18" s="394">
        <v>18585</v>
      </c>
      <c r="E18" s="395">
        <v>3549</v>
      </c>
      <c r="F18" s="372"/>
      <c r="G18" s="30"/>
    </row>
    <row r="19" spans="1:8" x14ac:dyDescent="0.2">
      <c r="A19" s="419" t="s">
        <v>116</v>
      </c>
      <c r="B19" s="394">
        <v>0</v>
      </c>
      <c r="C19" s="395">
        <v>0</v>
      </c>
      <c r="D19" s="394">
        <v>0</v>
      </c>
      <c r="E19" s="395">
        <v>0</v>
      </c>
      <c r="F19" s="372"/>
      <c r="G19" s="30"/>
    </row>
    <row r="20" spans="1:8" x14ac:dyDescent="0.2">
      <c r="A20" s="396" t="s">
        <v>117</v>
      </c>
      <c r="B20" s="397">
        <v>4935</v>
      </c>
      <c r="C20" s="379">
        <v>850</v>
      </c>
      <c r="D20" s="397">
        <v>3724</v>
      </c>
      <c r="E20" s="379">
        <v>536</v>
      </c>
      <c r="F20" s="372"/>
      <c r="G20" s="30"/>
    </row>
    <row r="21" spans="1:8" x14ac:dyDescent="0.2">
      <c r="A21" s="396" t="s">
        <v>118</v>
      </c>
      <c r="B21" s="397">
        <v>50</v>
      </c>
      <c r="C21" s="379">
        <v>160</v>
      </c>
      <c r="D21" s="397">
        <v>14</v>
      </c>
      <c r="E21" s="379">
        <v>131</v>
      </c>
      <c r="F21" s="372"/>
      <c r="G21" s="30"/>
    </row>
    <row r="22" spans="1:8" x14ac:dyDescent="0.2">
      <c r="A22" s="396" t="s">
        <v>119</v>
      </c>
      <c r="B22" s="397">
        <v>719</v>
      </c>
      <c r="C22" s="379">
        <v>294</v>
      </c>
      <c r="D22" s="397">
        <v>1560</v>
      </c>
      <c r="E22" s="379">
        <v>277</v>
      </c>
      <c r="F22" s="372"/>
      <c r="G22" s="30"/>
    </row>
    <row r="23" spans="1:8" x14ac:dyDescent="0.2">
      <c r="A23" s="396" t="s">
        <v>120</v>
      </c>
      <c r="B23" s="397">
        <v>0</v>
      </c>
      <c r="C23" s="379">
        <v>0</v>
      </c>
      <c r="D23" s="397">
        <v>2</v>
      </c>
      <c r="E23" s="379">
        <v>0</v>
      </c>
      <c r="F23" s="372"/>
      <c r="G23" s="30"/>
    </row>
    <row r="24" spans="1:8" x14ac:dyDescent="0.2">
      <c r="A24" s="396" t="s">
        <v>121</v>
      </c>
      <c r="B24" s="397">
        <v>3093</v>
      </c>
      <c r="C24" s="379">
        <v>373</v>
      </c>
      <c r="D24" s="397">
        <v>3164</v>
      </c>
      <c r="E24" s="379">
        <v>340</v>
      </c>
      <c r="F24" s="372"/>
      <c r="G24" s="30"/>
    </row>
    <row r="25" spans="1:8" x14ac:dyDescent="0.2">
      <c r="A25" s="380" t="s">
        <v>116</v>
      </c>
      <c r="B25" s="397">
        <v>0</v>
      </c>
      <c r="C25" s="379">
        <v>0</v>
      </c>
      <c r="D25" s="397">
        <v>0</v>
      </c>
      <c r="E25" s="379">
        <v>0</v>
      </c>
      <c r="F25" s="372"/>
      <c r="G25" s="30"/>
    </row>
    <row r="26" spans="1:8" x14ac:dyDescent="0.2">
      <c r="A26" s="396" t="s">
        <v>122</v>
      </c>
      <c r="B26" s="397">
        <v>20377</v>
      </c>
      <c r="C26" s="379">
        <v>1058</v>
      </c>
      <c r="D26" s="397">
        <v>17764</v>
      </c>
      <c r="E26" s="379">
        <v>932</v>
      </c>
      <c r="F26" s="372"/>
      <c r="G26" s="30"/>
    </row>
    <row r="27" spans="1:8" x14ac:dyDescent="0.2">
      <c r="A27" s="380" t="s">
        <v>116</v>
      </c>
      <c r="B27" s="397">
        <v>17958</v>
      </c>
      <c r="C27" s="379">
        <v>0</v>
      </c>
      <c r="D27" s="397">
        <v>15072</v>
      </c>
      <c r="E27" s="379">
        <v>0</v>
      </c>
      <c r="F27" s="372"/>
      <c r="G27" s="30"/>
    </row>
    <row r="28" spans="1:8" x14ac:dyDescent="0.2">
      <c r="A28" s="396" t="s">
        <v>123</v>
      </c>
      <c r="B28" s="397">
        <v>6692</v>
      </c>
      <c r="C28" s="379">
        <v>353</v>
      </c>
      <c r="D28" s="397">
        <v>5762</v>
      </c>
      <c r="E28" s="379">
        <v>313</v>
      </c>
      <c r="F28" s="372"/>
      <c r="G28" s="30"/>
    </row>
    <row r="29" spans="1:8" x14ac:dyDescent="0.2">
      <c r="A29" s="380" t="s">
        <v>116</v>
      </c>
      <c r="B29" s="397">
        <v>5894</v>
      </c>
      <c r="C29" s="379">
        <v>0</v>
      </c>
      <c r="D29" s="397">
        <v>4870</v>
      </c>
      <c r="E29" s="379">
        <v>0</v>
      </c>
      <c r="F29" s="372"/>
      <c r="G29" s="30"/>
    </row>
    <row r="30" spans="1:8" x14ac:dyDescent="0.2">
      <c r="A30" s="396" t="s">
        <v>124</v>
      </c>
      <c r="B30" s="397">
        <v>91</v>
      </c>
      <c r="C30" s="379">
        <v>4</v>
      </c>
      <c r="D30" s="397">
        <v>74</v>
      </c>
      <c r="E30" s="379">
        <v>4</v>
      </c>
      <c r="F30" s="372"/>
      <c r="G30" s="30"/>
    </row>
    <row r="31" spans="1:8" x14ac:dyDescent="0.2">
      <c r="A31" s="380" t="s">
        <v>116</v>
      </c>
      <c r="B31" s="397">
        <v>80</v>
      </c>
      <c r="C31" s="379">
        <v>0</v>
      </c>
      <c r="D31" s="397">
        <v>65</v>
      </c>
      <c r="E31" s="379">
        <v>0</v>
      </c>
      <c r="F31" s="372"/>
      <c r="G31" s="30"/>
    </row>
    <row r="32" spans="1:8" x14ac:dyDescent="0.2">
      <c r="A32" s="396" t="s">
        <v>125</v>
      </c>
      <c r="B32" s="397">
        <v>731</v>
      </c>
      <c r="C32" s="379">
        <v>69</v>
      </c>
      <c r="D32" s="397">
        <v>583</v>
      </c>
      <c r="E32" s="379">
        <v>26</v>
      </c>
      <c r="F32" s="372"/>
      <c r="G32" s="30"/>
      <c r="H32" s="366"/>
    </row>
    <row r="33" spans="1:8" x14ac:dyDescent="0.2">
      <c r="A33" s="380" t="s">
        <v>116</v>
      </c>
      <c r="B33" s="397">
        <v>343</v>
      </c>
      <c r="C33" s="379">
        <v>0</v>
      </c>
      <c r="D33" s="397">
        <v>284</v>
      </c>
      <c r="E33" s="379">
        <v>0</v>
      </c>
      <c r="F33" s="372"/>
      <c r="G33" s="30"/>
    </row>
    <row r="34" spans="1:8" x14ac:dyDescent="0.2">
      <c r="A34" s="396" t="s">
        <v>126</v>
      </c>
      <c r="B34" s="397">
        <v>1</v>
      </c>
      <c r="C34" s="379">
        <v>0</v>
      </c>
      <c r="D34" s="397">
        <v>0</v>
      </c>
      <c r="E34" s="379">
        <v>0</v>
      </c>
      <c r="F34" s="372"/>
      <c r="G34" s="30"/>
    </row>
    <row r="35" spans="1:8" x14ac:dyDescent="0.2">
      <c r="A35" s="396" t="s">
        <v>127</v>
      </c>
      <c r="B35" s="397">
        <v>0</v>
      </c>
      <c r="C35" s="379">
        <v>0</v>
      </c>
      <c r="D35" s="397">
        <v>0</v>
      </c>
      <c r="E35" s="379">
        <v>0</v>
      </c>
      <c r="F35" s="372"/>
      <c r="G35" s="30"/>
    </row>
    <row r="36" spans="1:8" x14ac:dyDescent="0.2">
      <c r="A36" s="396" t="s">
        <v>128</v>
      </c>
      <c r="B36" s="397">
        <v>15</v>
      </c>
      <c r="C36" s="379">
        <v>0</v>
      </c>
      <c r="D36" s="397">
        <v>2</v>
      </c>
      <c r="E36" s="379">
        <v>0</v>
      </c>
      <c r="F36" s="372"/>
      <c r="G36" s="30"/>
    </row>
    <row r="37" spans="1:8" x14ac:dyDescent="0.2">
      <c r="A37" s="396" t="s">
        <v>129</v>
      </c>
      <c r="B37" s="397">
        <v>0</v>
      </c>
      <c r="C37" s="379">
        <v>0</v>
      </c>
      <c r="D37" s="397">
        <v>0</v>
      </c>
      <c r="E37" s="379">
        <v>0</v>
      </c>
      <c r="F37" s="372"/>
      <c r="G37" s="30"/>
    </row>
    <row r="38" spans="1:8" x14ac:dyDescent="0.2">
      <c r="A38" s="396" t="s">
        <v>130</v>
      </c>
      <c r="B38" s="397">
        <v>0</v>
      </c>
      <c r="C38" s="379">
        <v>8</v>
      </c>
      <c r="D38" s="397">
        <v>0</v>
      </c>
      <c r="E38" s="379">
        <v>0</v>
      </c>
      <c r="F38" s="372"/>
      <c r="G38" s="30"/>
    </row>
    <row r="39" spans="1:8" x14ac:dyDescent="0.2">
      <c r="A39" s="396" t="s">
        <v>131</v>
      </c>
      <c r="B39" s="397">
        <v>0</v>
      </c>
      <c r="C39" s="379">
        <v>0</v>
      </c>
      <c r="D39" s="397">
        <v>0</v>
      </c>
      <c r="E39" s="379">
        <v>0</v>
      </c>
      <c r="F39" s="372"/>
      <c r="G39" s="30"/>
    </row>
    <row r="40" spans="1:8" x14ac:dyDescent="0.2">
      <c r="A40" s="396" t="s">
        <v>132</v>
      </c>
      <c r="B40" s="397">
        <v>1607</v>
      </c>
      <c r="C40" s="379">
        <v>33</v>
      </c>
      <c r="D40" s="397">
        <v>2223</v>
      </c>
      <c r="E40" s="379">
        <v>39</v>
      </c>
      <c r="F40" s="372"/>
      <c r="G40" s="30"/>
      <c r="H40" s="366"/>
    </row>
    <row r="41" spans="1:8" x14ac:dyDescent="0.2">
      <c r="A41" s="396" t="s">
        <v>133</v>
      </c>
      <c r="B41" s="397">
        <v>3736</v>
      </c>
      <c r="C41" s="379">
        <v>70</v>
      </c>
      <c r="D41" s="397">
        <v>2909</v>
      </c>
      <c r="E41" s="379">
        <v>49</v>
      </c>
      <c r="F41" s="372"/>
      <c r="G41" s="30"/>
    </row>
    <row r="42" spans="1:8" x14ac:dyDescent="0.2">
      <c r="A42" s="380" t="s">
        <v>116</v>
      </c>
      <c r="B42" s="397">
        <v>0</v>
      </c>
      <c r="C42" s="379">
        <v>0</v>
      </c>
      <c r="D42" s="397">
        <v>0</v>
      </c>
      <c r="E42" s="379">
        <v>0</v>
      </c>
      <c r="F42" s="372"/>
      <c r="G42" s="30"/>
      <c r="H42" s="365"/>
    </row>
    <row r="43" spans="1:8" ht="13.5" thickBot="1" x14ac:dyDescent="0.25">
      <c r="A43" s="398" t="s">
        <v>134</v>
      </c>
      <c r="B43" s="366">
        <v>0</v>
      </c>
      <c r="C43" s="399">
        <v>0</v>
      </c>
      <c r="D43" s="366">
        <v>0</v>
      </c>
      <c r="E43" s="399">
        <v>57</v>
      </c>
      <c r="F43" s="372"/>
      <c r="G43" s="30"/>
      <c r="H43" s="422"/>
    </row>
    <row r="44" spans="1:8" ht="15.75" thickTop="1" thickBot="1" x14ac:dyDescent="0.25">
      <c r="A44" s="390" t="s">
        <v>135</v>
      </c>
      <c r="B44" s="392">
        <f>SUM(B18,B20:B24,B26,B28,B30+B32,B34:B41,B43,)</f>
        <v>64061</v>
      </c>
      <c r="C44" s="391">
        <f>SUM(C18,C20:C24,C26,C28,C32,C34:C41,C43+C30)</f>
        <v>7503</v>
      </c>
      <c r="D44" s="391">
        <f>SUM(D18,D20:D24,D26,D28,D30+D32,D34:D41,D43,)</f>
        <v>56366</v>
      </c>
      <c r="E44" s="400">
        <f>SUM(E18:E43)</f>
        <v>6253</v>
      </c>
      <c r="F44" s="421"/>
      <c r="G44" s="420"/>
      <c r="H44" s="420"/>
    </row>
    <row r="45" spans="1:8" ht="15.75" thickTop="1" thickBot="1" x14ac:dyDescent="0.25">
      <c r="A45" s="401" t="s">
        <v>136</v>
      </c>
      <c r="B45" s="402">
        <f>B17-B44</f>
        <v>1677</v>
      </c>
      <c r="C45" s="403">
        <f>C17-C44</f>
        <v>2498</v>
      </c>
      <c r="D45" s="403">
        <f>D17-D44</f>
        <v>699</v>
      </c>
      <c r="E45" s="404">
        <f>E17-E44</f>
        <v>1789</v>
      </c>
      <c r="F45" s="372"/>
      <c r="G45" s="420"/>
      <c r="H45" s="420"/>
    </row>
    <row r="46" spans="1:8" ht="13.5" thickBot="1" x14ac:dyDescent="0.25">
      <c r="A46" s="405"/>
      <c r="B46" s="405"/>
      <c r="C46" s="405"/>
      <c r="D46" s="405"/>
      <c r="E46" s="405"/>
      <c r="F46" s="372"/>
      <c r="G46" s="30"/>
    </row>
    <row r="47" spans="1:8" ht="14.25" thickBot="1" x14ac:dyDescent="0.3">
      <c r="A47" s="406" t="s">
        <v>137</v>
      </c>
      <c r="B47" s="407" t="s">
        <v>138</v>
      </c>
      <c r="C47" s="408" t="s">
        <v>139</v>
      </c>
      <c r="D47" s="407" t="s">
        <v>143</v>
      </c>
      <c r="E47" s="409" t="s">
        <v>66</v>
      </c>
      <c r="F47" s="372"/>
      <c r="G47" s="30"/>
    </row>
    <row r="48" spans="1:8" x14ac:dyDescent="0.2">
      <c r="A48" s="410" t="s">
        <v>159</v>
      </c>
      <c r="B48" s="370">
        <v>2579</v>
      </c>
      <c r="C48" s="411">
        <v>952</v>
      </c>
      <c r="D48" s="370">
        <v>19113</v>
      </c>
      <c r="E48" s="412">
        <v>504</v>
      </c>
      <c r="F48" s="372"/>
      <c r="G48" s="30"/>
    </row>
    <row r="49" spans="1:7" ht="13.5" thickBot="1" x14ac:dyDescent="0.25">
      <c r="A49" s="413" t="s">
        <v>150</v>
      </c>
      <c r="B49" s="414">
        <v>1988</v>
      </c>
      <c r="C49" s="415">
        <v>796</v>
      </c>
      <c r="D49" s="414">
        <v>17238</v>
      </c>
      <c r="E49" s="416">
        <v>511</v>
      </c>
      <c r="F49" s="372"/>
      <c r="G49" s="30"/>
    </row>
    <row r="50" spans="1:7" ht="13.5" thickBot="1" x14ac:dyDescent="0.25">
      <c r="A50" s="405"/>
      <c r="B50" s="405"/>
      <c r="C50" s="405"/>
      <c r="D50" s="405"/>
      <c r="E50" s="405"/>
      <c r="F50" s="372"/>
      <c r="G50" s="30"/>
    </row>
    <row r="51" spans="1:7" ht="14.25" thickBot="1" x14ac:dyDescent="0.3">
      <c r="A51" s="417" t="s">
        <v>140</v>
      </c>
      <c r="B51" s="496" t="s">
        <v>98</v>
      </c>
      <c r="C51" s="497"/>
      <c r="D51" s="496" t="s">
        <v>97</v>
      </c>
      <c r="E51" s="497"/>
      <c r="F51" s="372"/>
      <c r="G51" s="30"/>
    </row>
    <row r="52" spans="1:7" x14ac:dyDescent="0.2">
      <c r="A52" s="418" t="s">
        <v>159</v>
      </c>
      <c r="B52" s="500">
        <v>57800</v>
      </c>
      <c r="C52" s="501"/>
      <c r="D52" s="500">
        <v>5916</v>
      </c>
      <c r="E52" s="501"/>
      <c r="F52" s="372"/>
      <c r="G52" s="30"/>
    </row>
    <row r="53" spans="1:7" ht="13.5" thickBot="1" x14ac:dyDescent="0.25">
      <c r="A53" s="413" t="s">
        <v>150</v>
      </c>
      <c r="B53" s="498">
        <v>4967</v>
      </c>
      <c r="C53" s="499"/>
      <c r="D53" s="498">
        <v>44154</v>
      </c>
      <c r="E53" s="499"/>
      <c r="F53" s="372"/>
      <c r="G53" s="30"/>
    </row>
    <row r="54" spans="1:7" x14ac:dyDescent="0.2">
      <c r="A54" s="116"/>
      <c r="B54" s="116"/>
      <c r="C54" s="116"/>
      <c r="D54" s="116"/>
      <c r="E54" s="116"/>
      <c r="F54" s="30"/>
      <c r="G54" s="30"/>
    </row>
    <row r="55" spans="1:7" x14ac:dyDescent="0.2">
      <c r="A55" s="116"/>
      <c r="B55" s="116"/>
      <c r="C55" s="116"/>
      <c r="D55" s="116"/>
      <c r="E55" s="116"/>
      <c r="F55" s="30"/>
      <c r="G55" s="30"/>
    </row>
    <row r="56" spans="1:7" x14ac:dyDescent="0.2">
      <c r="A56" s="116"/>
      <c r="B56" s="116"/>
      <c r="C56" s="116"/>
      <c r="D56" s="116"/>
      <c r="E56" s="116"/>
      <c r="F56" s="30"/>
      <c r="G56" s="30"/>
    </row>
    <row r="57" spans="1:7" x14ac:dyDescent="0.2">
      <c r="A57" s="116"/>
      <c r="B57" s="116"/>
      <c r="C57" s="116"/>
      <c r="D57" s="116"/>
      <c r="E57" s="116"/>
      <c r="F57" s="30"/>
      <c r="G57" s="30"/>
    </row>
    <row r="58" spans="1:7" x14ac:dyDescent="0.2">
      <c r="A58" s="116"/>
      <c r="B58" s="116"/>
      <c r="C58" s="116"/>
      <c r="D58" s="116"/>
      <c r="E58" s="116"/>
      <c r="F58" s="30"/>
      <c r="G58" s="30"/>
    </row>
    <row r="59" spans="1:7" x14ac:dyDescent="0.2">
      <c r="A59" s="116"/>
      <c r="B59" s="116"/>
      <c r="C59" s="116"/>
      <c r="D59" s="116"/>
      <c r="E59" s="116"/>
      <c r="F59" s="30"/>
      <c r="G59" s="30"/>
    </row>
    <row r="60" spans="1:7" x14ac:dyDescent="0.2">
      <c r="A60" s="116"/>
      <c r="B60" s="116"/>
      <c r="C60" s="116"/>
      <c r="D60" s="116"/>
      <c r="E60" s="116"/>
      <c r="F60" s="30"/>
      <c r="G60" s="30"/>
    </row>
  </sheetData>
  <mergeCells count="7">
    <mergeCell ref="A3:C3"/>
    <mergeCell ref="B51:C51"/>
    <mergeCell ref="D51:E51"/>
    <mergeCell ref="B53:C53"/>
    <mergeCell ref="D53:E53"/>
    <mergeCell ref="B52:C52"/>
    <mergeCell ref="D52:E52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&amp;R&amp;"Arial,Tučné"&amp;12&amp;K000080VII/13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41 1</vt:lpstr>
      <vt:lpstr>41 2+3</vt:lpstr>
      <vt:lpstr>41 4+5</vt:lpstr>
      <vt:lpstr>41 6+7</vt:lpstr>
      <vt:lpstr>41 8+9</vt:lpstr>
      <vt:lpstr>41 10</vt:lpstr>
      <vt:lpstr>41 11</vt:lpstr>
      <vt:lpstr>41 12</vt:lpstr>
      <vt:lpstr>41 13</vt:lpstr>
      <vt:lpstr>41 14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Součková Eva, Ing.</dc:creator>
  <cp:lastModifiedBy>Uživatel systému Windows</cp:lastModifiedBy>
  <cp:lastPrinted>2023-08-01T11:30:58Z</cp:lastPrinted>
  <dcterms:created xsi:type="dcterms:W3CDTF">2013-03-06T07:53:46Z</dcterms:created>
  <dcterms:modified xsi:type="dcterms:W3CDTF">2023-09-13T07:50:20Z</dcterms:modified>
</cp:coreProperties>
</file>