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22-2026\dokumentace ZMČ\2. ZMČ 30.1.2023\"/>
    </mc:Choice>
  </mc:AlternateContent>
  <bookViews>
    <workbookView xWindow="0" yWindow="0" windowWidth="28800" windowHeight="12585" activeTab="11"/>
  </bookViews>
  <sheets>
    <sheet name="41 4" sheetId="1" r:id="rId1"/>
    <sheet name="41 5" sheetId="2" r:id="rId2"/>
    <sheet name="41 6" sheetId="3" r:id="rId3"/>
    <sheet name="41 7" sheetId="4" r:id="rId4"/>
    <sheet name="41 8" sheetId="5" r:id="rId5"/>
    <sheet name="41 9" sheetId="6" r:id="rId6"/>
    <sheet name="41 10" sheetId="7" r:id="rId7"/>
    <sheet name="41 11" sheetId="8" r:id="rId8"/>
    <sheet name="41 12" sheetId="9" r:id="rId9"/>
    <sheet name="41 13" sheetId="10" r:id="rId10"/>
    <sheet name="LDN" sheetId="11" r:id="rId11"/>
    <sheet name="CSOP" sheetId="12" r:id="rId12"/>
  </sheets>
  <definedNames>
    <definedName name="_xlnm.Print_Area" localSheetId="2">'41 6'!$A$2:$M$52</definedName>
    <definedName name="_xlnm.Print_Area" localSheetId="3">'41 7'!$A$1:$M$53</definedName>
    <definedName name="_xlnm.Print_Area" localSheetId="4">'41 8'!$A$1:$R$52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2" l="1"/>
  <c r="D87" i="12"/>
  <c r="E83" i="12"/>
  <c r="C83" i="12"/>
  <c r="E77" i="12"/>
  <c r="D77" i="12"/>
  <c r="E33" i="11"/>
  <c r="D33" i="11"/>
  <c r="C33" i="11"/>
  <c r="B32" i="11"/>
  <c r="B33" i="11" s="1"/>
  <c r="B28" i="11"/>
  <c r="E17" i="11"/>
  <c r="D17" i="11"/>
  <c r="D34" i="11" s="1"/>
  <c r="C17" i="11"/>
  <c r="B13" i="11"/>
  <c r="B17" i="11" s="1"/>
  <c r="E34" i="11" l="1"/>
  <c r="B34" i="11"/>
  <c r="C34" i="11"/>
  <c r="B8" i="10" l="1"/>
  <c r="C8" i="10"/>
  <c r="D8" i="10"/>
  <c r="E8" i="10"/>
  <c r="B17" i="10"/>
  <c r="C17" i="10"/>
  <c r="D17" i="10"/>
  <c r="E17" i="10"/>
  <c r="B44" i="10"/>
  <c r="C44" i="10"/>
  <c r="D44" i="10"/>
  <c r="E44" i="10"/>
  <c r="B45" i="10"/>
  <c r="C45" i="10"/>
  <c r="D45" i="10"/>
  <c r="E45" i="10"/>
  <c r="B8" i="9"/>
  <c r="C8" i="9"/>
  <c r="D8" i="9"/>
  <c r="E8" i="9"/>
  <c r="B17" i="9"/>
  <c r="C17" i="9"/>
  <c r="D17" i="9"/>
  <c r="E17" i="9"/>
  <c r="B44" i="9"/>
  <c r="C44" i="9"/>
  <c r="D44" i="9"/>
  <c r="D45" i="9" s="1"/>
  <c r="E44" i="9"/>
  <c r="E45" i="9" s="1"/>
  <c r="B45" i="9"/>
  <c r="C45" i="9"/>
  <c r="B11" i="8"/>
  <c r="C11" i="8"/>
  <c r="B26" i="8"/>
  <c r="C26" i="8"/>
  <c r="B23" i="7"/>
  <c r="C23" i="7"/>
  <c r="B45" i="7"/>
  <c r="B47" i="7" s="1"/>
  <c r="C45" i="7"/>
  <c r="C47" i="7" s="1"/>
  <c r="B22" i="6"/>
  <c r="C22" i="6"/>
  <c r="D22" i="6"/>
  <c r="E22" i="6"/>
  <c r="H22" i="6"/>
  <c r="I22" i="6"/>
  <c r="J22" i="6"/>
  <c r="K22" i="6"/>
  <c r="B44" i="6"/>
  <c r="B46" i="6" s="1"/>
  <c r="C44" i="6"/>
  <c r="D44" i="6"/>
  <c r="E44" i="6"/>
  <c r="H44" i="6"/>
  <c r="I44" i="6"/>
  <c r="J44" i="6"/>
  <c r="K44" i="6"/>
  <c r="C46" i="6"/>
  <c r="D46" i="6"/>
  <c r="E46" i="6"/>
  <c r="H46" i="6"/>
  <c r="I46" i="6"/>
  <c r="J46" i="6"/>
  <c r="K46" i="6"/>
  <c r="L9" i="5"/>
  <c r="N9" i="5"/>
  <c r="Q9" i="5"/>
  <c r="L10" i="5"/>
  <c r="N10" i="5"/>
  <c r="Q10" i="5"/>
  <c r="Q22" i="5" s="1"/>
  <c r="L11" i="5"/>
  <c r="N11" i="5"/>
  <c r="Q11" i="5"/>
  <c r="L12" i="5"/>
  <c r="N12" i="5" s="1"/>
  <c r="Q12" i="5"/>
  <c r="L13" i="5"/>
  <c r="N13" i="5"/>
  <c r="Q13" i="5"/>
  <c r="L14" i="5"/>
  <c r="N14" i="5"/>
  <c r="Q14" i="5"/>
  <c r="L15" i="5"/>
  <c r="N15" i="5"/>
  <c r="Q15" i="5"/>
  <c r="L16" i="5"/>
  <c r="N16" i="5" s="1"/>
  <c r="Q16" i="5"/>
  <c r="L17" i="5"/>
  <c r="N17" i="5"/>
  <c r="Q17" i="5"/>
  <c r="L18" i="5"/>
  <c r="N18" i="5"/>
  <c r="Q18" i="5"/>
  <c r="L19" i="5"/>
  <c r="N19" i="5"/>
  <c r="Q19" i="5"/>
  <c r="L20" i="5"/>
  <c r="N20" i="5" s="1"/>
  <c r="Q20" i="5"/>
  <c r="L21" i="5"/>
  <c r="N21" i="5"/>
  <c r="Q21" i="5"/>
  <c r="B22" i="5"/>
  <c r="C22" i="5"/>
  <c r="D22" i="5"/>
  <c r="E22" i="5"/>
  <c r="F22" i="5"/>
  <c r="G22" i="5"/>
  <c r="H22" i="5"/>
  <c r="I22" i="5"/>
  <c r="J22" i="5"/>
  <c r="K22" i="5"/>
  <c r="L22" i="5"/>
  <c r="N22" i="5" s="1"/>
  <c r="M22" i="5"/>
  <c r="O22" i="5"/>
  <c r="P22" i="5"/>
  <c r="L28" i="5"/>
  <c r="N28" i="5"/>
  <c r="Q28" i="5"/>
  <c r="Q48" i="5" s="1"/>
  <c r="Q50" i="5" s="1"/>
  <c r="L29" i="5"/>
  <c r="N29" i="5"/>
  <c r="Q29" i="5"/>
  <c r="L30" i="5"/>
  <c r="N30" i="5" s="1"/>
  <c r="Q30" i="5"/>
  <c r="L31" i="5"/>
  <c r="N31" i="5"/>
  <c r="Q31" i="5"/>
  <c r="L32" i="5"/>
  <c r="N32" i="5"/>
  <c r="Q32" i="5"/>
  <c r="L33" i="5"/>
  <c r="N33" i="5"/>
  <c r="Q33" i="5"/>
  <c r="L34" i="5"/>
  <c r="N34" i="5" s="1"/>
  <c r="Q34" i="5"/>
  <c r="L35" i="5"/>
  <c r="N35" i="5"/>
  <c r="Q35" i="5"/>
  <c r="L36" i="5"/>
  <c r="N36" i="5"/>
  <c r="Q36" i="5"/>
  <c r="L37" i="5"/>
  <c r="N37" i="5"/>
  <c r="Q37" i="5"/>
  <c r="L38" i="5"/>
  <c r="N38" i="5" s="1"/>
  <c r="Q38" i="5"/>
  <c r="L39" i="5"/>
  <c r="N39" i="5"/>
  <c r="Q39" i="5"/>
  <c r="L40" i="5"/>
  <c r="N40" i="5"/>
  <c r="Q40" i="5"/>
  <c r="L41" i="5"/>
  <c r="N41" i="5"/>
  <c r="Q41" i="5"/>
  <c r="L42" i="5"/>
  <c r="N42" i="5" s="1"/>
  <c r="Q42" i="5"/>
  <c r="L43" i="5"/>
  <c r="N43" i="5"/>
  <c r="Q43" i="5"/>
  <c r="L44" i="5"/>
  <c r="N44" i="5"/>
  <c r="Q44" i="5"/>
  <c r="L45" i="5"/>
  <c r="N45" i="5"/>
  <c r="Q45" i="5"/>
  <c r="L46" i="5"/>
  <c r="N46" i="5" s="1"/>
  <c r="Q46" i="5"/>
  <c r="L47" i="5"/>
  <c r="N47" i="5"/>
  <c r="Q47" i="5"/>
  <c r="B48" i="5"/>
  <c r="B50" i="5" s="1"/>
  <c r="C48" i="5"/>
  <c r="C50" i="5" s="1"/>
  <c r="D48" i="5"/>
  <c r="D50" i="5" s="1"/>
  <c r="E48" i="5"/>
  <c r="F48" i="5"/>
  <c r="F50" i="5" s="1"/>
  <c r="G48" i="5"/>
  <c r="G50" i="5" s="1"/>
  <c r="H48" i="5"/>
  <c r="H50" i="5" s="1"/>
  <c r="I48" i="5"/>
  <c r="J48" i="5"/>
  <c r="J50" i="5" s="1"/>
  <c r="K48" i="5"/>
  <c r="K50" i="5" s="1"/>
  <c r="L48" i="5"/>
  <c r="L50" i="5" s="1"/>
  <c r="M48" i="5"/>
  <c r="O48" i="5"/>
  <c r="O50" i="5" s="1"/>
  <c r="P48" i="5"/>
  <c r="P50" i="5" s="1"/>
  <c r="L49" i="5"/>
  <c r="N49" i="5"/>
  <c r="Q49" i="5"/>
  <c r="E50" i="5"/>
  <c r="I50" i="5"/>
  <c r="M50" i="5"/>
  <c r="H10" i="4"/>
  <c r="J10" i="4"/>
  <c r="M10" i="4"/>
  <c r="H11" i="4"/>
  <c r="J11" i="4" s="1"/>
  <c r="M11" i="4"/>
  <c r="H12" i="4"/>
  <c r="J12" i="4"/>
  <c r="M12" i="4"/>
  <c r="H13" i="4"/>
  <c r="J13" i="4"/>
  <c r="M13" i="4"/>
  <c r="M23" i="4" s="1"/>
  <c r="H14" i="4"/>
  <c r="J14" i="4"/>
  <c r="M14" i="4"/>
  <c r="H15" i="4"/>
  <c r="J15" i="4" s="1"/>
  <c r="M15" i="4"/>
  <c r="H16" i="4"/>
  <c r="J16" i="4"/>
  <c r="M16" i="4"/>
  <c r="H17" i="4"/>
  <c r="J17" i="4"/>
  <c r="M17" i="4"/>
  <c r="H18" i="4"/>
  <c r="J18" i="4"/>
  <c r="M18" i="4"/>
  <c r="H19" i="4"/>
  <c r="J19" i="4" s="1"/>
  <c r="M19" i="4"/>
  <c r="H20" i="4"/>
  <c r="J20" i="4"/>
  <c r="M20" i="4"/>
  <c r="H21" i="4"/>
  <c r="J21" i="4"/>
  <c r="M21" i="4"/>
  <c r="H22" i="4"/>
  <c r="J22" i="4"/>
  <c r="M22" i="4"/>
  <c r="B23" i="4"/>
  <c r="C23" i="4"/>
  <c r="D23" i="4"/>
  <c r="E23" i="4"/>
  <c r="F23" i="4"/>
  <c r="G23" i="4"/>
  <c r="I23" i="4"/>
  <c r="K23" i="4"/>
  <c r="L23" i="4"/>
  <c r="H29" i="4"/>
  <c r="J29" i="4" s="1"/>
  <c r="M29" i="4"/>
  <c r="H30" i="4"/>
  <c r="J30" i="4"/>
  <c r="M30" i="4"/>
  <c r="H31" i="4"/>
  <c r="J31" i="4"/>
  <c r="M31" i="4"/>
  <c r="M49" i="4" s="1"/>
  <c r="M51" i="4" s="1"/>
  <c r="H32" i="4"/>
  <c r="J32" i="4"/>
  <c r="M32" i="4"/>
  <c r="H33" i="4"/>
  <c r="J33" i="4" s="1"/>
  <c r="M33" i="4"/>
  <c r="H34" i="4"/>
  <c r="J34" i="4"/>
  <c r="M34" i="4"/>
  <c r="H35" i="4"/>
  <c r="J35" i="4"/>
  <c r="M35" i="4"/>
  <c r="H36" i="4"/>
  <c r="J36" i="4"/>
  <c r="M36" i="4"/>
  <c r="H37" i="4"/>
  <c r="J37" i="4" s="1"/>
  <c r="M37" i="4"/>
  <c r="H38" i="4"/>
  <c r="J38" i="4"/>
  <c r="M38" i="4"/>
  <c r="H39" i="4"/>
  <c r="J39" i="4"/>
  <c r="M39" i="4"/>
  <c r="H40" i="4"/>
  <c r="J40" i="4"/>
  <c r="M40" i="4"/>
  <c r="H41" i="4"/>
  <c r="J41" i="4" s="1"/>
  <c r="M41" i="4"/>
  <c r="H42" i="4"/>
  <c r="J42" i="4"/>
  <c r="M42" i="4"/>
  <c r="H43" i="4"/>
  <c r="J43" i="4"/>
  <c r="M43" i="4"/>
  <c r="H44" i="4"/>
  <c r="J44" i="4"/>
  <c r="M44" i="4"/>
  <c r="H45" i="4"/>
  <c r="J45" i="4" s="1"/>
  <c r="M45" i="4"/>
  <c r="H46" i="4"/>
  <c r="J46" i="4"/>
  <c r="M46" i="4"/>
  <c r="H47" i="4"/>
  <c r="J47" i="4"/>
  <c r="M47" i="4"/>
  <c r="H48" i="4"/>
  <c r="J48" i="4"/>
  <c r="M48" i="4"/>
  <c r="B49" i="4"/>
  <c r="B51" i="4" s="1"/>
  <c r="C49" i="4"/>
  <c r="D49" i="4"/>
  <c r="D51" i="4" s="1"/>
  <c r="E49" i="4"/>
  <c r="E51" i="4" s="1"/>
  <c r="F49" i="4"/>
  <c r="F51" i="4" s="1"/>
  <c r="G49" i="4"/>
  <c r="I49" i="4"/>
  <c r="I51" i="4" s="1"/>
  <c r="K49" i="4"/>
  <c r="L49" i="4"/>
  <c r="L51" i="4" s="1"/>
  <c r="H50" i="4"/>
  <c r="J50" i="4" s="1"/>
  <c r="M50" i="4"/>
  <c r="C51" i="4"/>
  <c r="G51" i="4"/>
  <c r="K51" i="4"/>
  <c r="G10" i="3"/>
  <c r="M10" i="3"/>
  <c r="M23" i="3" s="1"/>
  <c r="G11" i="3"/>
  <c r="M11" i="3"/>
  <c r="G12" i="3"/>
  <c r="M12" i="3"/>
  <c r="G13" i="3"/>
  <c r="M13" i="3"/>
  <c r="G14" i="3"/>
  <c r="M14" i="3"/>
  <c r="G15" i="3"/>
  <c r="M15" i="3"/>
  <c r="G16" i="3"/>
  <c r="M16" i="3"/>
  <c r="G17" i="3"/>
  <c r="M17" i="3"/>
  <c r="G18" i="3"/>
  <c r="M18" i="3"/>
  <c r="G19" i="3"/>
  <c r="M19" i="3"/>
  <c r="G20" i="3"/>
  <c r="M20" i="3"/>
  <c r="G21" i="3"/>
  <c r="M21" i="3"/>
  <c r="G22" i="3"/>
  <c r="M22" i="3"/>
  <c r="B23" i="3"/>
  <c r="C23" i="3"/>
  <c r="D23" i="3"/>
  <c r="E23" i="3"/>
  <c r="F23" i="3"/>
  <c r="F51" i="3" s="1"/>
  <c r="H23" i="3"/>
  <c r="I23" i="3"/>
  <c r="J23" i="3"/>
  <c r="K23" i="3"/>
  <c r="K51" i="3" s="1"/>
  <c r="L23" i="3"/>
  <c r="G29" i="3"/>
  <c r="M29" i="3"/>
  <c r="G30" i="3"/>
  <c r="M30" i="3"/>
  <c r="G31" i="3"/>
  <c r="M31" i="3"/>
  <c r="G32" i="3"/>
  <c r="M32" i="3"/>
  <c r="G33" i="3"/>
  <c r="M33" i="3"/>
  <c r="G34" i="3"/>
  <c r="M34" i="3"/>
  <c r="G35" i="3"/>
  <c r="M35" i="3"/>
  <c r="G36" i="3"/>
  <c r="M36" i="3"/>
  <c r="G37" i="3"/>
  <c r="M37" i="3"/>
  <c r="G38" i="3"/>
  <c r="M38" i="3"/>
  <c r="G39" i="3"/>
  <c r="M39" i="3"/>
  <c r="G40" i="3"/>
  <c r="M40" i="3"/>
  <c r="G41" i="3"/>
  <c r="M41" i="3"/>
  <c r="G42" i="3"/>
  <c r="M42" i="3"/>
  <c r="G43" i="3"/>
  <c r="M43" i="3"/>
  <c r="G44" i="3"/>
  <c r="M44" i="3"/>
  <c r="G45" i="3"/>
  <c r="M45" i="3"/>
  <c r="G46" i="3"/>
  <c r="M46" i="3"/>
  <c r="G47" i="3"/>
  <c r="M47" i="3"/>
  <c r="G48" i="3"/>
  <c r="M48" i="3"/>
  <c r="B49" i="3"/>
  <c r="B51" i="3" s="1"/>
  <c r="C49" i="3"/>
  <c r="C51" i="3" s="1"/>
  <c r="D49" i="3"/>
  <c r="E49" i="3"/>
  <c r="H49" i="3"/>
  <c r="H51" i="3" s="1"/>
  <c r="I49" i="3"/>
  <c r="I51" i="3" s="1"/>
  <c r="J49" i="3"/>
  <c r="K49" i="3"/>
  <c r="L49" i="3"/>
  <c r="G50" i="3"/>
  <c r="M50" i="3"/>
  <c r="D51" i="3"/>
  <c r="L51" i="3"/>
  <c r="E8" i="2"/>
  <c r="I8" i="2"/>
  <c r="I21" i="2" s="1"/>
  <c r="E9" i="2"/>
  <c r="I9" i="2"/>
  <c r="E10" i="2"/>
  <c r="I10" i="2"/>
  <c r="E11" i="2"/>
  <c r="I11" i="2"/>
  <c r="E12" i="2"/>
  <c r="I12" i="2"/>
  <c r="E13" i="2"/>
  <c r="I13" i="2"/>
  <c r="E14" i="2"/>
  <c r="I14" i="2"/>
  <c r="E15" i="2"/>
  <c r="I15" i="2"/>
  <c r="E16" i="2"/>
  <c r="I16" i="2"/>
  <c r="E17" i="2"/>
  <c r="I17" i="2"/>
  <c r="E18" i="2"/>
  <c r="I18" i="2"/>
  <c r="E19" i="2"/>
  <c r="I19" i="2"/>
  <c r="E20" i="2"/>
  <c r="I20" i="2"/>
  <c r="B21" i="2"/>
  <c r="C21" i="2"/>
  <c r="D21" i="2"/>
  <c r="F21" i="2"/>
  <c r="G21" i="2"/>
  <c r="H21" i="2"/>
  <c r="E26" i="2"/>
  <c r="I26" i="2"/>
  <c r="I46" i="2" s="1"/>
  <c r="I48" i="2" s="1"/>
  <c r="E27" i="2"/>
  <c r="I27" i="2"/>
  <c r="E28" i="2"/>
  <c r="I28" i="2"/>
  <c r="E29" i="2"/>
  <c r="I29" i="2"/>
  <c r="E30" i="2"/>
  <c r="I30" i="2"/>
  <c r="E31" i="2"/>
  <c r="I31" i="2"/>
  <c r="E32" i="2"/>
  <c r="I32" i="2"/>
  <c r="E33" i="2"/>
  <c r="I33" i="2"/>
  <c r="E34" i="2"/>
  <c r="I34" i="2"/>
  <c r="E35" i="2"/>
  <c r="I35" i="2"/>
  <c r="E36" i="2"/>
  <c r="I36" i="2"/>
  <c r="E37" i="2"/>
  <c r="I37" i="2"/>
  <c r="E38" i="2"/>
  <c r="I38" i="2"/>
  <c r="E39" i="2"/>
  <c r="I39" i="2"/>
  <c r="E40" i="2"/>
  <c r="I40" i="2"/>
  <c r="E41" i="2"/>
  <c r="I41" i="2"/>
  <c r="E42" i="2"/>
  <c r="I42" i="2"/>
  <c r="E43" i="2"/>
  <c r="I43" i="2"/>
  <c r="E44" i="2"/>
  <c r="I44" i="2"/>
  <c r="E45" i="2"/>
  <c r="I45" i="2"/>
  <c r="B46" i="2"/>
  <c r="C46" i="2"/>
  <c r="D46" i="2"/>
  <c r="F46" i="2"/>
  <c r="G46" i="2"/>
  <c r="G48" i="2" s="1"/>
  <c r="H46" i="2"/>
  <c r="E47" i="2"/>
  <c r="I47" i="2"/>
  <c r="C48" i="2"/>
  <c r="D48" i="2"/>
  <c r="H48" i="2"/>
  <c r="D9" i="1"/>
  <c r="E9" i="1"/>
  <c r="D10" i="1"/>
  <c r="D22" i="1" s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E22" i="1" s="1"/>
  <c r="E46" i="1" s="1"/>
  <c r="B22" i="1"/>
  <c r="C22" i="1"/>
  <c r="D24" i="1"/>
  <c r="D44" i="1" s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B44" i="1"/>
  <c r="B46" i="1" s="1"/>
  <c r="C44" i="1"/>
  <c r="E44" i="1"/>
  <c r="D45" i="1"/>
  <c r="E45" i="1"/>
  <c r="C46" i="1"/>
  <c r="J51" i="3" l="1"/>
  <c r="G49" i="3"/>
  <c r="G51" i="3" s="1"/>
  <c r="E51" i="3"/>
  <c r="M49" i="3"/>
  <c r="M51" i="3" s="1"/>
  <c r="G23" i="3"/>
  <c r="E46" i="2"/>
  <c r="F48" i="2"/>
  <c r="B48" i="2"/>
  <c r="E21" i="2"/>
  <c r="D46" i="1"/>
  <c r="N48" i="5"/>
  <c r="N50" i="5" s="1"/>
  <c r="H49" i="4"/>
  <c r="H23" i="4"/>
  <c r="J23" i="4" s="1"/>
  <c r="E48" i="2" l="1"/>
  <c r="H51" i="4"/>
  <c r="J49" i="4"/>
  <c r="J51" i="4" s="1"/>
</calcChain>
</file>

<file path=xl/sharedStrings.xml><?xml version="1.0" encoding="utf-8"?>
<sst xmlns="http://schemas.openxmlformats.org/spreadsheetml/2006/main" count="871" uniqueCount="301">
  <si>
    <t>C e l k e m</t>
  </si>
  <si>
    <t>Školní jídelna</t>
  </si>
  <si>
    <t>Celkem MŠ</t>
  </si>
  <si>
    <t>Zvonková</t>
  </si>
  <si>
    <t>Vladivostocká</t>
  </si>
  <si>
    <t>Ve Stínu</t>
  </si>
  <si>
    <t>U Vršovického nádraží</t>
  </si>
  <si>
    <t>U Roháčových kasáren</t>
  </si>
  <si>
    <t>Tuchorazská</t>
  </si>
  <si>
    <t>Troilova</t>
  </si>
  <si>
    <t>Tolstého</t>
  </si>
  <si>
    <t>Štěchovická</t>
  </si>
  <si>
    <t>Omská</t>
  </si>
  <si>
    <t>Nedvězská</t>
  </si>
  <si>
    <t>Mládežnická</t>
  </si>
  <si>
    <t>Magnitogorská</t>
  </si>
  <si>
    <t xml:space="preserve">Přetlucká </t>
  </si>
  <si>
    <t>Kodaňská</t>
  </si>
  <si>
    <t>Chmelová</t>
  </si>
  <si>
    <t>Hřibská</t>
  </si>
  <si>
    <t>Dvouletky</t>
  </si>
  <si>
    <t>Benešovská</t>
  </si>
  <si>
    <t>Bajkalská</t>
  </si>
  <si>
    <t>Mateřské školy</t>
  </si>
  <si>
    <t>Celkem ZŠ</t>
  </si>
  <si>
    <t>Eden</t>
  </si>
  <si>
    <t>V Rybníčkách</t>
  </si>
  <si>
    <t>U Vršovic.nádraží</t>
  </si>
  <si>
    <t>U Roháč.kasáren</t>
  </si>
  <si>
    <t>Švehlova</t>
  </si>
  <si>
    <t>Olešská</t>
  </si>
  <si>
    <t>Nad Vodovodem</t>
  </si>
  <si>
    <t>Karla Čapka</t>
  </si>
  <si>
    <t>Jakutská</t>
  </si>
  <si>
    <t>Hostýnská</t>
  </si>
  <si>
    <t>Gutova</t>
  </si>
  <si>
    <t>Břečťanova</t>
  </si>
  <si>
    <t>Solidarita</t>
  </si>
  <si>
    <t>Základní školy</t>
  </si>
  <si>
    <t>hosp. výsledek</t>
  </si>
  <si>
    <t xml:space="preserve">náklady </t>
  </si>
  <si>
    <t xml:space="preserve">výnosy  </t>
  </si>
  <si>
    <t>organizace</t>
  </si>
  <si>
    <t xml:space="preserve"> v Kč</t>
  </si>
  <si>
    <t>Výsledky hospodaření k 30. 06. 2022</t>
  </si>
  <si>
    <t>0041 - Školství - příspěvkové organizace</t>
  </si>
  <si>
    <t>Přetlucká</t>
  </si>
  <si>
    <t>hosp.výsledek 2021</t>
  </si>
  <si>
    <t>vratka stát.dot.</t>
  </si>
  <si>
    <t>náklady 2021</t>
  </si>
  <si>
    <t>výnosy 2021</t>
  </si>
  <si>
    <t>hosp.výsledek 2022</t>
  </si>
  <si>
    <t>náklady 2022</t>
  </si>
  <si>
    <t>výnosy 2022</t>
  </si>
  <si>
    <t>v tis.Kč</t>
  </si>
  <si>
    <t xml:space="preserve">Eden </t>
  </si>
  <si>
    <t>ost.r.2021</t>
  </si>
  <si>
    <t xml:space="preserve">dotací </t>
  </si>
  <si>
    <t>ost.r.2022</t>
  </si>
  <si>
    <t>úč.dot.</t>
  </si>
  <si>
    <t>potraviny</t>
  </si>
  <si>
    <t>Praha 10</t>
  </si>
  <si>
    <t>stát. dot.</t>
  </si>
  <si>
    <t>účel.neinv.</t>
  </si>
  <si>
    <t>celkem</t>
  </si>
  <si>
    <t>vratky</t>
  </si>
  <si>
    <t>tržby</t>
  </si>
  <si>
    <t>pronájmy</t>
  </si>
  <si>
    <t>přísp.ÚMČ</t>
  </si>
  <si>
    <t>přísp. ze</t>
  </si>
  <si>
    <t>Rozpis přijmů - výnosů k 30. 06. 2022</t>
  </si>
  <si>
    <t>výsledek</t>
  </si>
  <si>
    <t>státní dotace</t>
  </si>
  <si>
    <t>výdaje</t>
  </si>
  <si>
    <t>pomůcky</t>
  </si>
  <si>
    <t>hospodářský</t>
  </si>
  <si>
    <t>příspěvek</t>
  </si>
  <si>
    <t>ostatní</t>
  </si>
  <si>
    <t>FKSP</t>
  </si>
  <si>
    <t>učební</t>
  </si>
  <si>
    <t>učebnice</t>
  </si>
  <si>
    <t>pojistné</t>
  </si>
  <si>
    <t>mzdy</t>
  </si>
  <si>
    <t xml:space="preserve">Solidarita </t>
  </si>
  <si>
    <t>Rozpis výdajů - nákladů, příspěvek státní dotace k 30. 06. 2022</t>
  </si>
  <si>
    <t xml:space="preserve">Školní jídelna </t>
  </si>
  <si>
    <t>a ost.příj.</t>
  </si>
  <si>
    <t>údržby</t>
  </si>
  <si>
    <t>hospod.</t>
  </si>
  <si>
    <t>ostat.</t>
  </si>
  <si>
    <t>odpisy</t>
  </si>
  <si>
    <t>teplo</t>
  </si>
  <si>
    <t>vodné</t>
  </si>
  <si>
    <t>plyn</t>
  </si>
  <si>
    <t>elektř.</t>
  </si>
  <si>
    <t>potrav.</t>
  </si>
  <si>
    <t>mater.</t>
  </si>
  <si>
    <t>služby</t>
  </si>
  <si>
    <t>opravy</t>
  </si>
  <si>
    <t>Rozpis výdajů - nákladů - z příspěvků ÚMČ Praha 10 a ostatních příjmů k 30. 06. 2022</t>
  </si>
  <si>
    <t>rezervní</t>
  </si>
  <si>
    <t>odměn</t>
  </si>
  <si>
    <t>IF</t>
  </si>
  <si>
    <t>fond</t>
  </si>
  <si>
    <t>Stav fondů k 30. 06. 2022</t>
  </si>
  <si>
    <t>Stav fondů k 1. 1. 2022</t>
  </si>
  <si>
    <t>Úhrnem ZŠ, MŠ, ŠJ</t>
  </si>
  <si>
    <t>Závazky</t>
  </si>
  <si>
    <t>Pohledávky</t>
  </si>
  <si>
    <t>Organizace</t>
  </si>
  <si>
    <t>v Kč</t>
  </si>
  <si>
    <t>Stav pohledávek a závazků k 30. 06. 2022</t>
  </si>
  <si>
    <t>Celkem</t>
  </si>
  <si>
    <t>fyzické osoby</t>
  </si>
  <si>
    <t>LEVI spol. s.r.o. v likvidaci</t>
  </si>
  <si>
    <t>nájemné nebytové prostory:</t>
  </si>
  <si>
    <t>závazky</t>
  </si>
  <si>
    <t>pohledávky</t>
  </si>
  <si>
    <t>Zdaňovaná činnost ORJ 4100, 8243</t>
  </si>
  <si>
    <t xml:space="preserve">Hlavní činnost ORJ 0041 </t>
  </si>
  <si>
    <t>Školství - stav pohledávek k 30.06.2022</t>
  </si>
  <si>
    <t>stav k 30.06.2022</t>
  </si>
  <si>
    <t>stav k 30.06.2021</t>
  </si>
  <si>
    <t>Stav závazků a pohledávek</t>
  </si>
  <si>
    <t>fond investic</t>
  </si>
  <si>
    <t>fond odměn</t>
  </si>
  <si>
    <t>fond rezervní</t>
  </si>
  <si>
    <t>Stavy fondů</t>
  </si>
  <si>
    <t>Výsledek hospodaření</t>
  </si>
  <si>
    <t>Náklady celkem</t>
  </si>
  <si>
    <t>Finanční náklady</t>
  </si>
  <si>
    <t>z toho: státní rozpočet UZ 33353</t>
  </si>
  <si>
    <t>Ostatní náklady z činnosti</t>
  </si>
  <si>
    <t>Odpisy DHM</t>
  </si>
  <si>
    <t>Manka a škody</t>
  </si>
  <si>
    <t>Jiné pokuty a penále</t>
  </si>
  <si>
    <t>Smluvní pokuty a úroky z prodlení</t>
  </si>
  <si>
    <t>Jiné daně a poplatky</t>
  </si>
  <si>
    <t>Daň silniční</t>
  </si>
  <si>
    <t>Jiné sociální náklady</t>
  </si>
  <si>
    <t>Zákonné socíální náklady</t>
  </si>
  <si>
    <t xml:space="preserve">Jiné sociální pojištění </t>
  </si>
  <si>
    <t>Zákonné sociální pojištění</t>
  </si>
  <si>
    <t>Mzdové náklady (platy a OON)</t>
  </si>
  <si>
    <t>Ostatní služby</t>
  </si>
  <si>
    <t>Cestovné</t>
  </si>
  <si>
    <t>Opravy a udržování</t>
  </si>
  <si>
    <t>Prodané zboží</t>
  </si>
  <si>
    <t>Spotřeba energie</t>
  </si>
  <si>
    <t>Spotřeba materiálu</t>
  </si>
  <si>
    <t>Výnosy celkem</t>
  </si>
  <si>
    <t>Provozní příspěvek</t>
  </si>
  <si>
    <t>Dotace státního rozpočtu</t>
  </si>
  <si>
    <t xml:space="preserve">            Finanční výnosy</t>
  </si>
  <si>
    <t xml:space="preserve">            Ostatní výnosy z činnosti</t>
  </si>
  <si>
    <t xml:space="preserve">            Jiné výnosy z vlastních výkonů</t>
  </si>
  <si>
    <t xml:space="preserve">            Výnosy z prodaného zboží</t>
  </si>
  <si>
    <t xml:space="preserve">        Výnosy z pronájmu</t>
  </si>
  <si>
    <t xml:space="preserve">z toho: Výnosy z prodeje služeb </t>
  </si>
  <si>
    <t>Výnosy z činnosti</t>
  </si>
  <si>
    <t>vedlejší činnost</t>
  </si>
  <si>
    <t>hlavní činnost</t>
  </si>
  <si>
    <t>k 30.06.2021</t>
  </si>
  <si>
    <t>k 30.06.2022</t>
  </si>
  <si>
    <t>Hospodářský výsledek</t>
  </si>
  <si>
    <t>Skutečnost</t>
  </si>
  <si>
    <t>Výnosy - náklady</t>
  </si>
  <si>
    <t>v tis. Kč</t>
  </si>
  <si>
    <t xml:space="preserve">0041  - Školní jídelna </t>
  </si>
  <si>
    <t>k 30 .06. 2021</t>
  </si>
  <si>
    <t>k 30. 06. 2021</t>
  </si>
  <si>
    <t>k 30. 06. 2022</t>
  </si>
  <si>
    <t>0041 - Kulturní dům Barikádníků, p. o., Praha 10, Saratovská 20</t>
  </si>
  <si>
    <t>Výsledky hospodaření k 30.6. 2022</t>
  </si>
  <si>
    <t>výnosy - náklady</t>
  </si>
  <si>
    <t xml:space="preserve">Skutečnost  </t>
  </si>
  <si>
    <t>hospodářský výsledek</t>
  </si>
  <si>
    <t>k 30.6.2022</t>
  </si>
  <si>
    <t>k 30.6.2021</t>
  </si>
  <si>
    <t xml:space="preserve">hlavní činnost </t>
  </si>
  <si>
    <t>výnosy</t>
  </si>
  <si>
    <t>přefakturace služeb (NVAS)</t>
  </si>
  <si>
    <t>tržby za výkony od zdrav.poj.</t>
  </si>
  <si>
    <t>jiné výnosy za zdrav. péči</t>
  </si>
  <si>
    <t>ostatní tržby</t>
  </si>
  <si>
    <t>Vedlejší příjmy</t>
  </si>
  <si>
    <t>VZP - splátkový kalendář</t>
  </si>
  <si>
    <t xml:space="preserve">příspěvek na provoz    *) </t>
  </si>
  <si>
    <t>výnosy  c e l k e m</t>
  </si>
  <si>
    <t>náklady</t>
  </si>
  <si>
    <t>materiál</t>
  </si>
  <si>
    <t>energie</t>
  </si>
  <si>
    <t>oprava a údržba</t>
  </si>
  <si>
    <t>cestovné</t>
  </si>
  <si>
    <t>náklady na reprezentaci</t>
  </si>
  <si>
    <t>ostatní služby</t>
  </si>
  <si>
    <t>mzdové náklady</t>
  </si>
  <si>
    <t>sociální a zdrav.pojištění</t>
  </si>
  <si>
    <t>FKSP příděl</t>
  </si>
  <si>
    <t>ostatní sociální náklady</t>
  </si>
  <si>
    <t>odpis nedobytných pohledávek</t>
  </si>
  <si>
    <t>daň z příjmu</t>
  </si>
  <si>
    <t>náklady   c e l k e m</t>
  </si>
  <si>
    <t>*) Provozní příspěvek byl čerpán na mzdové náklady, pojištění a ost. soc. náklady</t>
  </si>
  <si>
    <t>závazky (ř.189 rozvahy)</t>
  </si>
  <si>
    <t>pohledávky (ř. 75 rozvahy)</t>
  </si>
  <si>
    <t>stav k 30.6. 2022</t>
  </si>
  <si>
    <t>stav k 30.6. 2021</t>
  </si>
  <si>
    <t>Stavy bankovních účtů</t>
  </si>
  <si>
    <t xml:space="preserve"> </t>
  </si>
  <si>
    <t>běžný účet</t>
  </si>
  <si>
    <t>BÚ odměn</t>
  </si>
  <si>
    <t>BÚ rezervní</t>
  </si>
  <si>
    <t>BÚ FKSP</t>
  </si>
  <si>
    <t>0051 - Centrum SOP</t>
  </si>
  <si>
    <t>Výsledky hospodaření k 30. 6. 2022</t>
  </si>
  <si>
    <r>
      <t>N</t>
    </r>
    <r>
      <rPr>
        <b/>
        <sz val="12"/>
        <rFont val="Arial"/>
        <family val="2"/>
        <charset val="238"/>
      </rPr>
      <t>áklady celkem</t>
    </r>
  </si>
  <si>
    <t>Náklady z činnosti</t>
  </si>
  <si>
    <t>Spotřeba jiných neskladovatelných dodávek</t>
  </si>
  <si>
    <t>Aktivace dlouhodobého majetku</t>
  </si>
  <si>
    <t>Aktivace oběžného majetku</t>
  </si>
  <si>
    <t>Změna stavu zásob vlastní výroby</t>
  </si>
  <si>
    <t>Náklady na reprezentaci</t>
  </si>
  <si>
    <t>Aktivace vnitroorganizačních služeb</t>
  </si>
  <si>
    <t>Mzdové náklady</t>
  </si>
  <si>
    <t>Jiné sociální pojištění</t>
  </si>
  <si>
    <t>Zákonné sociální náklady</t>
  </si>
  <si>
    <t>Daň z nemovitostí</t>
  </si>
  <si>
    <t>Dary</t>
  </si>
  <si>
    <t>Prodaný materiál</t>
  </si>
  <si>
    <t>Tvorba fondů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</si>
  <si>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</si>
  <si>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</si>
  <si>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</si>
  <si>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</si>
  <si>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</si>
  <si>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</si>
  <si>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vyřazených pohledávek</t>
  </si>
  <si>
    <t>Náklady z drob. dlouhodobého majetku</t>
  </si>
  <si>
    <t>Prodané cenné papíry a podíly</t>
  </si>
  <si>
    <t>Úroky</t>
  </si>
  <si>
    <t>Kurzové ztráty</t>
  </si>
  <si>
    <t>Náklady z přecenění reálnou hodnotou</t>
  </si>
  <si>
    <t>Ostatní finanční náklady</t>
  </si>
  <si>
    <t>Náklady na transfery</t>
  </si>
  <si>
    <t>Náklady vybraných ústředních vládních institucí na transfery</t>
  </si>
  <si>
    <t>Náklady vybraných místních vládních institucí na transfery</t>
  </si>
  <si>
    <t>Daň z příjmů</t>
  </si>
  <si>
    <t>Dodatečné odvody daně z příjmů</t>
  </si>
  <si>
    <t>Výnosy z prodeje vlastních výrobků</t>
  </si>
  <si>
    <t>Výnosy z prodeje služeb</t>
  </si>
  <si>
    <t>Výnosy z pronájmu</t>
  </si>
  <si>
    <t>Výnosy z prodaného zboží</t>
  </si>
  <si>
    <t>Jiné výnosy z vlastních výkonů</t>
  </si>
  <si>
    <t>Výnosy z vyřazených pohledávek</t>
  </si>
  <si>
    <t>Výnosy z prodeje materiálu</t>
  </si>
  <si>
    <t>Výnosy z prodeje dlouhodobého nehmotného majetku</t>
  </si>
  <si>
    <t>Výnosy z prodeje dlouhodobého hmotného majetku kromě pozemků</t>
  </si>
  <si>
    <t>Výnosy z prodeje pozemků</t>
  </si>
  <si>
    <t>Čerpání fondů</t>
  </si>
  <si>
    <t>Ostatní výnosy z činnosti</t>
  </si>
  <si>
    <t>Finanční výnosy</t>
  </si>
  <si>
    <t>Výnosy z prodeje cenných papírů a podílů</t>
  </si>
  <si>
    <t>Kurzové zisky</t>
  </si>
  <si>
    <t>Výnosy z přecenění reálnou hodnotou</t>
  </si>
  <si>
    <t>Ostatní finanční výnosy</t>
  </si>
  <si>
    <t>Výnosy z transferů</t>
  </si>
  <si>
    <t>Výnosy vybraných ústředních vládních institucí z transferů</t>
  </si>
  <si>
    <t>Výnosy vybraných místních vládních institucí z transferů</t>
  </si>
  <si>
    <t>Výsledek hospodaření před zdaněním</t>
  </si>
  <si>
    <t>Výsledek hospodaření běžného účetního období</t>
  </si>
  <si>
    <t>stav k 30. 6. 2022</t>
  </si>
  <si>
    <t>stav k 30. 6. 2021</t>
  </si>
  <si>
    <t>BÚ depozitní</t>
  </si>
  <si>
    <t>VI./1</t>
  </si>
  <si>
    <t>VI./2</t>
  </si>
  <si>
    <t>VI./3</t>
  </si>
  <si>
    <t>VI./4</t>
  </si>
  <si>
    <t>VI./5</t>
  </si>
  <si>
    <t>VI./6</t>
  </si>
  <si>
    <t>VI./7</t>
  </si>
  <si>
    <t>VI./8</t>
  </si>
  <si>
    <t>VI./9</t>
  </si>
  <si>
    <t>VI./10</t>
  </si>
  <si>
    <t>VI./11</t>
  </si>
  <si>
    <t>VI./12</t>
  </si>
  <si>
    <t>0051 - Léčebna dlouhodobě nemocných Vršovice,  příspěvková organizace</t>
  </si>
  <si>
    <t>P10-017814/2023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</si>
  <si>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</si>
  <si>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</si>
  <si>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</si>
  <si>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</si>
  <si>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</si>
  <si>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</si>
  <si>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</si>
  <si>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</si>
  <si>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- 10 -</t>
  </si>
  <si>
    <t>- 11 -</t>
  </si>
  <si>
    <t>- 12 -</t>
  </si>
  <si>
    <t>- 13 -</t>
  </si>
  <si>
    <t>- 9 -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</si>
</sst>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_-* #,##0\ _K_č_-;\-* #,##0\ _K_č_-;_-* &quot;-&quot;??\ _K_č_-;_-@_-"/>
    <numFmt numFmtId="165" formatCode="#,##0.0"/>
    <numFmt numFmtId="166" formatCode="#,##0.00_ ;\-#,##0.00\ 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u/>
      <sz val="12.5"/>
      <color indexed="18"/>
      <name val="Arial"/>
      <family val="2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u/>
      <sz val="12.5"/>
      <color indexed="18"/>
      <name val="Arial"/>
      <family val="2"/>
      <charset val="238"/>
    </font>
    <font>
      <sz val="10"/>
      <name val="Arial CE"/>
      <charset val="238"/>
    </font>
    <font>
      <b/>
      <u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u/>
      <sz val="14"/>
      <name val="Arial"/>
      <family val="2"/>
      <charset val="238"/>
    </font>
    <font>
      <b/>
      <i/>
      <u/>
      <sz val="1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8" fillId="0" borderId="0"/>
  </cellStyleXfs>
  <cellXfs count="635">
    <xf numFmtId="0" fontId="0" fillId="0" borderId="0" xfId="0"/>
    <xf numFmtId="0" fontId="1" fillId="0" borderId="0" xfId="1" applyFont="1"/>
    <xf numFmtId="4" fontId="1" fillId="0" borderId="0" xfId="1" applyNumberFormat="1" applyFont="1"/>
    <xf numFmtId="49" fontId="2" fillId="0" borderId="0" xfId="0" applyNumberFormat="1" applyFont="1" applyAlignment="1">
      <alignment horizontal="right"/>
    </xf>
    <xf numFmtId="4" fontId="1" fillId="0" borderId="0" xfId="1" applyNumberFormat="1" applyFont="1" applyFill="1"/>
    <xf numFmtId="0" fontId="1" fillId="0" borderId="0" xfId="1" applyFont="1" applyFill="1"/>
    <xf numFmtId="0" fontId="1" fillId="0" borderId="0" xfId="1" applyFont="1" applyFill="1" applyAlignment="1"/>
    <xf numFmtId="4" fontId="1" fillId="0" borderId="0" xfId="1" applyNumberFormat="1" applyFont="1" applyFill="1" applyBorder="1"/>
    <xf numFmtId="4" fontId="3" fillId="0" borderId="1" xfId="2" applyNumberFormat="1" applyFont="1" applyFill="1" applyBorder="1" applyAlignment="1">
      <alignment horizontal="right"/>
    </xf>
    <xf numFmtId="4" fontId="3" fillId="0" borderId="2" xfId="2" applyNumberFormat="1" applyFont="1" applyFill="1" applyBorder="1" applyAlignment="1">
      <alignment horizontal="right"/>
    </xf>
    <xf numFmtId="0" fontId="4" fillId="0" borderId="3" xfId="1" applyFont="1" applyFill="1" applyBorder="1" applyAlignment="1"/>
    <xf numFmtId="4" fontId="5" fillId="0" borderId="4" xfId="2" applyNumberFormat="1" applyFont="1" applyFill="1" applyBorder="1" applyAlignment="1">
      <alignment horizontal="right"/>
    </xf>
    <xf numFmtId="4" fontId="5" fillId="0" borderId="5" xfId="2" applyNumberFormat="1" applyFont="1" applyFill="1" applyBorder="1" applyAlignment="1">
      <alignment horizontal="right"/>
    </xf>
    <xf numFmtId="0" fontId="6" fillId="0" borderId="6" xfId="1" applyFont="1" applyFill="1" applyBorder="1" applyAlignment="1"/>
    <xf numFmtId="4" fontId="5" fillId="0" borderId="7" xfId="2" applyNumberFormat="1" applyFont="1" applyFill="1" applyBorder="1" applyAlignment="1">
      <alignment horizontal="right"/>
    </xf>
    <xf numFmtId="4" fontId="5" fillId="0" borderId="8" xfId="2" applyNumberFormat="1" applyFont="1" applyFill="1" applyBorder="1" applyAlignment="1">
      <alignment horizontal="right"/>
    </xf>
    <xf numFmtId="0" fontId="6" fillId="0" borderId="9" xfId="1" applyFont="1" applyFill="1" applyBorder="1" applyAlignment="1"/>
    <xf numFmtId="4" fontId="1" fillId="0" borderId="10" xfId="2" applyNumberFormat="1" applyFont="1" applyFill="1" applyBorder="1" applyAlignment="1">
      <alignment horizontal="right"/>
    </xf>
    <xf numFmtId="4" fontId="1" fillId="0" borderId="2" xfId="2" applyNumberFormat="1" applyFont="1" applyFill="1" applyBorder="1" applyAlignment="1">
      <alignment horizontal="right"/>
    </xf>
    <xf numFmtId="0" fontId="1" fillId="0" borderId="11" xfId="1" applyFont="1" applyFill="1" applyBorder="1" applyAlignment="1"/>
    <xf numFmtId="4" fontId="1" fillId="0" borderId="12" xfId="2" applyNumberFormat="1" applyFont="1" applyFill="1" applyBorder="1" applyAlignment="1">
      <alignment horizontal="right"/>
    </xf>
    <xf numFmtId="4" fontId="1" fillId="0" borderId="13" xfId="2" applyNumberFormat="1" applyFont="1" applyFill="1" applyBorder="1" applyAlignment="1">
      <alignment horizontal="right"/>
    </xf>
    <xf numFmtId="4" fontId="1" fillId="0" borderId="14" xfId="2" applyNumberFormat="1" applyFont="1" applyFill="1" applyBorder="1" applyAlignment="1">
      <alignment horizontal="right"/>
    </xf>
    <xf numFmtId="0" fontId="1" fillId="0" borderId="15" xfId="1" applyFont="1" applyFill="1" applyBorder="1" applyAlignment="1"/>
    <xf numFmtId="4" fontId="1" fillId="0" borderId="1" xfId="2" applyNumberFormat="1" applyFont="1" applyFill="1" applyBorder="1" applyAlignment="1">
      <alignment horizontal="right"/>
    </xf>
    <xf numFmtId="4" fontId="1" fillId="0" borderId="16" xfId="1" applyNumberFormat="1" applyFont="1" applyFill="1" applyBorder="1" applyAlignment="1">
      <alignment horizontal="right"/>
    </xf>
    <xf numFmtId="4" fontId="1" fillId="0" borderId="17" xfId="2" applyNumberFormat="1" applyFont="1" applyFill="1" applyBorder="1" applyAlignment="1">
      <alignment horizontal="right"/>
    </xf>
    <xf numFmtId="0" fontId="7" fillId="0" borderId="18" xfId="1" applyFont="1" applyFill="1" applyBorder="1" applyAlignment="1"/>
    <xf numFmtId="4" fontId="5" fillId="0" borderId="1" xfId="2" applyNumberFormat="1" applyFont="1" applyFill="1" applyBorder="1" applyAlignment="1">
      <alignment horizontal="right"/>
    </xf>
    <xf numFmtId="4" fontId="5" fillId="0" borderId="17" xfId="2" applyNumberFormat="1" applyFont="1" applyFill="1" applyBorder="1" applyAlignment="1">
      <alignment horizontal="right"/>
    </xf>
    <xf numFmtId="0" fontId="6" fillId="0" borderId="18" xfId="1" applyFont="1" applyFill="1" applyBorder="1" applyAlignment="1"/>
    <xf numFmtId="2" fontId="1" fillId="0" borderId="19" xfId="1" applyNumberFormat="1" applyFont="1" applyFill="1" applyBorder="1" applyAlignment="1">
      <alignment horizontal="right"/>
    </xf>
    <xf numFmtId="2" fontId="1" fillId="0" borderId="20" xfId="1" applyNumberFormat="1" applyFont="1" applyFill="1" applyBorder="1" applyAlignment="1">
      <alignment horizontal="centerContinuous"/>
    </xf>
    <xf numFmtId="2" fontId="1" fillId="0" borderId="20" xfId="1" applyNumberFormat="1" applyFont="1" applyFill="1" applyBorder="1" applyAlignment="1">
      <alignment horizontal="center"/>
    </xf>
    <xf numFmtId="0" fontId="7" fillId="0" borderId="21" xfId="1" applyFont="1" applyFill="1" applyBorder="1" applyAlignment="1">
      <alignment horizontal="left"/>
    </xf>
    <xf numFmtId="0" fontId="7" fillId="0" borderId="22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right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Border="1" applyAlignment="1"/>
    <xf numFmtId="0" fontId="8" fillId="0" borderId="0" xfId="1" applyFont="1" applyFill="1" applyBorder="1" applyAlignment="1">
      <alignment horizontal="right"/>
    </xf>
    <xf numFmtId="0" fontId="10" fillId="0" borderId="0" xfId="0" applyFont="1" applyAlignment="1">
      <alignment horizontal="left" vertical="top"/>
    </xf>
    <xf numFmtId="0" fontId="1" fillId="0" borderId="0" xfId="1" applyFont="1" applyFill="1" applyAlignment="1">
      <alignment horizontal="left"/>
    </xf>
    <xf numFmtId="49" fontId="1" fillId="0" borderId="0" xfId="1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3" fontId="12" fillId="0" borderId="24" xfId="2" applyNumberFormat="1" applyFont="1" applyFill="1" applyBorder="1" applyAlignment="1">
      <alignment horizontal="right"/>
    </xf>
    <xf numFmtId="3" fontId="12" fillId="0" borderId="25" xfId="2" applyNumberFormat="1" applyFont="1" applyFill="1" applyBorder="1"/>
    <xf numFmtId="3" fontId="12" fillId="0" borderId="5" xfId="2" applyNumberFormat="1" applyFont="1" applyFill="1" applyBorder="1"/>
    <xf numFmtId="3" fontId="12" fillId="0" borderId="26" xfId="2" applyNumberFormat="1" applyFont="1" applyFill="1" applyBorder="1"/>
    <xf numFmtId="3" fontId="12" fillId="0" borderId="25" xfId="2" applyNumberFormat="1" applyFont="1" applyFill="1" applyBorder="1" applyAlignment="1">
      <alignment horizontal="right"/>
    </xf>
    <xf numFmtId="3" fontId="12" fillId="0" borderId="5" xfId="2" applyNumberFormat="1" applyFont="1" applyFill="1" applyBorder="1" applyAlignment="1">
      <alignment horizontal="right"/>
    </xf>
    <xf numFmtId="3" fontId="1" fillId="0" borderId="27" xfId="2" applyNumberFormat="1" applyFont="1" applyFill="1" applyBorder="1" applyAlignment="1">
      <alignment horizontal="right"/>
    </xf>
    <xf numFmtId="3" fontId="1" fillId="0" borderId="28" xfId="2" applyNumberFormat="1" applyFont="1" applyFill="1" applyBorder="1"/>
    <xf numFmtId="3" fontId="1" fillId="0" borderId="17" xfId="2" applyNumberFormat="1" applyFont="1" applyFill="1" applyBorder="1" applyAlignment="1">
      <alignment horizontal="right"/>
    </xf>
    <xf numFmtId="3" fontId="1" fillId="0" borderId="29" xfId="2" applyNumberFormat="1" applyFont="1" applyFill="1" applyBorder="1" applyAlignment="1">
      <alignment horizontal="right"/>
    </xf>
    <xf numFmtId="3" fontId="1" fillId="0" borderId="28" xfId="2" applyNumberFormat="1" applyFont="1" applyFill="1" applyBorder="1" applyAlignment="1">
      <alignment horizontal="right"/>
    </xf>
    <xf numFmtId="0" fontId="1" fillId="0" borderId="18" xfId="1" applyFont="1" applyFill="1" applyBorder="1" applyAlignment="1"/>
    <xf numFmtId="3" fontId="12" fillId="0" borderId="30" xfId="2" applyNumberFormat="1" applyFont="1" applyFill="1" applyBorder="1" applyAlignment="1">
      <alignment horizontal="right"/>
    </xf>
    <xf numFmtId="3" fontId="12" fillId="0" borderId="31" xfId="2" applyNumberFormat="1" applyFont="1" applyFill="1" applyBorder="1"/>
    <xf numFmtId="3" fontId="12" fillId="0" borderId="32" xfId="2" applyNumberFormat="1" applyFont="1" applyFill="1" applyBorder="1"/>
    <xf numFmtId="3" fontId="12" fillId="0" borderId="33" xfId="2" applyNumberFormat="1" applyFont="1" applyFill="1" applyBorder="1"/>
    <xf numFmtId="3" fontId="12" fillId="0" borderId="31" xfId="2" applyNumberFormat="1" applyFont="1" applyFill="1" applyBorder="1" applyAlignment="1">
      <alignment horizontal="right"/>
    </xf>
    <xf numFmtId="3" fontId="12" fillId="0" borderId="32" xfId="2" applyNumberFormat="1" applyFont="1" applyFill="1" applyBorder="1" applyAlignment="1">
      <alignment horizontal="right"/>
    </xf>
    <xf numFmtId="0" fontId="6" fillId="0" borderId="34" xfId="1" applyFont="1" applyFill="1" applyBorder="1" applyAlignment="1"/>
    <xf numFmtId="3" fontId="1" fillId="0" borderId="35" xfId="2" applyNumberFormat="1" applyFont="1" applyFill="1" applyBorder="1" applyAlignment="1">
      <alignment horizontal="right"/>
    </xf>
    <xf numFmtId="3" fontId="1" fillId="0" borderId="36" xfId="2" applyNumberFormat="1" applyFont="1" applyFill="1" applyBorder="1"/>
    <xf numFmtId="3" fontId="1" fillId="0" borderId="12" xfId="2" applyNumberFormat="1" applyFont="1" applyFill="1" applyBorder="1" applyAlignment="1">
      <alignment horizontal="right"/>
    </xf>
    <xf numFmtId="3" fontId="1" fillId="0" borderId="37" xfId="2" applyNumberFormat="1" applyFont="1" applyFill="1" applyBorder="1" applyAlignment="1">
      <alignment horizontal="right"/>
    </xf>
    <xf numFmtId="3" fontId="1" fillId="0" borderId="36" xfId="2" applyNumberFormat="1" applyFont="1" applyFill="1" applyBorder="1" applyAlignment="1">
      <alignment horizontal="right"/>
    </xf>
    <xf numFmtId="0" fontId="1" fillId="0" borderId="38" xfId="1" applyFont="1" applyFill="1" applyBorder="1" applyAlignment="1"/>
    <xf numFmtId="3" fontId="1" fillId="0" borderId="39" xfId="2" applyNumberFormat="1" applyFont="1" applyFill="1" applyBorder="1" applyAlignment="1">
      <alignment horizontal="right"/>
    </xf>
    <xf numFmtId="3" fontId="1" fillId="0" borderId="40" xfId="2" applyNumberFormat="1" applyFont="1" applyFill="1" applyBorder="1"/>
    <xf numFmtId="3" fontId="1" fillId="0" borderId="13" xfId="2" applyNumberFormat="1" applyFont="1" applyFill="1" applyBorder="1" applyAlignment="1">
      <alignment horizontal="right"/>
    </xf>
    <xf numFmtId="3" fontId="1" fillId="0" borderId="41" xfId="2" applyNumberFormat="1" applyFont="1" applyFill="1" applyBorder="1" applyAlignment="1">
      <alignment horizontal="right"/>
    </xf>
    <xf numFmtId="3" fontId="1" fillId="0" borderId="40" xfId="2" applyNumberFormat="1" applyFont="1" applyFill="1" applyBorder="1" applyAlignment="1">
      <alignment horizontal="right"/>
    </xf>
    <xf numFmtId="3" fontId="1" fillId="0" borderId="42" xfId="2" applyNumberFormat="1" applyFont="1" applyFill="1" applyBorder="1" applyAlignment="1">
      <alignment horizontal="right"/>
    </xf>
    <xf numFmtId="3" fontId="1" fillId="0" borderId="43" xfId="2" applyNumberFormat="1" applyFont="1" applyFill="1" applyBorder="1"/>
    <xf numFmtId="3" fontId="1" fillId="0" borderId="14" xfId="2" applyNumberFormat="1" applyFont="1" applyFill="1" applyBorder="1" applyAlignment="1">
      <alignment horizontal="right"/>
    </xf>
    <xf numFmtId="3" fontId="1" fillId="0" borderId="44" xfId="2" applyNumberFormat="1" applyFont="1" applyFill="1" applyBorder="1" applyAlignment="1">
      <alignment horizontal="right"/>
    </xf>
    <xf numFmtId="3" fontId="1" fillId="0" borderId="43" xfId="2" applyNumberFormat="1" applyFont="1" applyFill="1" applyBorder="1" applyAlignment="1">
      <alignment horizontal="right"/>
    </xf>
    <xf numFmtId="3" fontId="1" fillId="0" borderId="45" xfId="2" applyNumberFormat="1" applyFont="1" applyFill="1" applyBorder="1" applyAlignment="1">
      <alignment horizontal="right"/>
    </xf>
    <xf numFmtId="3" fontId="1" fillId="0" borderId="46" xfId="2" applyNumberFormat="1" applyFont="1" applyFill="1" applyBorder="1"/>
    <xf numFmtId="3" fontId="1" fillId="0" borderId="2" xfId="2" applyNumberFormat="1" applyFont="1" applyFill="1" applyBorder="1"/>
    <xf numFmtId="3" fontId="1" fillId="0" borderId="47" xfId="1" applyNumberFormat="1" applyFont="1" applyFill="1" applyBorder="1"/>
    <xf numFmtId="3" fontId="1" fillId="0" borderId="46" xfId="1" applyNumberFormat="1" applyFont="1" applyFill="1" applyBorder="1" applyAlignment="1">
      <alignment horizontal="right"/>
    </xf>
    <xf numFmtId="3" fontId="1" fillId="0" borderId="2" xfId="1" applyNumberFormat="1" applyFont="1" applyFill="1" applyBorder="1" applyAlignment="1">
      <alignment horizontal="right"/>
    </xf>
    <xf numFmtId="3" fontId="1" fillId="0" borderId="2" xfId="1" applyNumberFormat="1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7" fillId="0" borderId="48" xfId="1" applyFont="1" applyFill="1" applyBorder="1" applyAlignment="1">
      <alignment horizontal="center"/>
    </xf>
    <xf numFmtId="0" fontId="7" fillId="0" borderId="49" xfId="1" applyFont="1" applyFill="1" applyBorder="1" applyAlignment="1"/>
    <xf numFmtId="0" fontId="7" fillId="0" borderId="50" xfId="1" applyFont="1" applyFill="1" applyBorder="1" applyAlignment="1">
      <alignment horizontal="center"/>
    </xf>
    <xf numFmtId="0" fontId="7" fillId="0" borderId="51" xfId="1" applyFont="1" applyFill="1" applyBorder="1" applyAlignment="1">
      <alignment horizontal="center"/>
    </xf>
    <xf numFmtId="0" fontId="7" fillId="0" borderId="52" xfId="1" applyFont="1" applyFill="1" applyBorder="1" applyAlignment="1">
      <alignment horizontal="center"/>
    </xf>
    <xf numFmtId="0" fontId="1" fillId="0" borderId="0" xfId="1" applyFont="1" applyFill="1" applyBorder="1"/>
    <xf numFmtId="3" fontId="12" fillId="0" borderId="27" xfId="2" applyNumberFormat="1" applyFont="1" applyFill="1" applyBorder="1" applyAlignment="1">
      <alignment horizontal="right"/>
    </xf>
    <xf numFmtId="3" fontId="12" fillId="0" borderId="28" xfId="2" applyNumberFormat="1" applyFont="1" applyFill="1" applyBorder="1"/>
    <xf numFmtId="3" fontId="12" fillId="0" borderId="17" xfId="2" applyNumberFormat="1" applyFont="1" applyFill="1" applyBorder="1"/>
    <xf numFmtId="3" fontId="12" fillId="0" borderId="29" xfId="2" applyNumberFormat="1" applyFont="1" applyFill="1" applyBorder="1"/>
    <xf numFmtId="3" fontId="12" fillId="0" borderId="28" xfId="2" applyNumberFormat="1" applyFont="1" applyFill="1" applyBorder="1" applyAlignment="1">
      <alignment horizontal="right"/>
    </xf>
    <xf numFmtId="3" fontId="12" fillId="0" borderId="17" xfId="2" applyNumberFormat="1" applyFont="1" applyFill="1" applyBorder="1" applyAlignment="1">
      <alignment horizontal="right"/>
    </xf>
    <xf numFmtId="0" fontId="1" fillId="0" borderId="45" xfId="1" applyFont="1" applyFill="1" applyBorder="1"/>
    <xf numFmtId="3" fontId="1" fillId="0" borderId="46" xfId="1" applyNumberFormat="1" applyFont="1" applyFill="1" applyBorder="1"/>
    <xf numFmtId="3" fontId="1" fillId="0" borderId="2" xfId="1" applyNumberFormat="1" applyFont="1" applyFill="1" applyBorder="1"/>
    <xf numFmtId="3" fontId="1" fillId="0" borderId="45" xfId="1" applyNumberFormat="1" applyFont="1" applyFill="1" applyBorder="1" applyAlignment="1">
      <alignment horizontal="right"/>
    </xf>
    <xf numFmtId="0" fontId="1" fillId="0" borderId="46" xfId="1" applyFont="1" applyFill="1" applyBorder="1" applyAlignment="1">
      <alignment horizontal="right"/>
    </xf>
    <xf numFmtId="0" fontId="1" fillId="0" borderId="2" xfId="1" applyFont="1" applyFill="1" applyBorder="1" applyAlignment="1">
      <alignment horizontal="right"/>
    </xf>
    <xf numFmtId="0" fontId="1" fillId="0" borderId="2" xfId="1" applyFont="1" applyFill="1" applyBorder="1" applyAlignment="1">
      <alignment horizontal="center"/>
    </xf>
    <xf numFmtId="0" fontId="8" fillId="0" borderId="0" xfId="1" applyFont="1" applyFill="1" applyBorder="1"/>
    <xf numFmtId="0" fontId="13" fillId="0" borderId="0" xfId="1" applyFont="1"/>
    <xf numFmtId="0" fontId="13" fillId="0" borderId="0" xfId="1" applyFont="1" applyFill="1"/>
    <xf numFmtId="3" fontId="12" fillId="0" borderId="29" xfId="2" applyNumberFormat="1" applyFont="1" applyFill="1" applyBorder="1" applyAlignment="1">
      <alignment horizontal="right"/>
    </xf>
    <xf numFmtId="0" fontId="12" fillId="0" borderId="18" xfId="1" applyFont="1" applyFill="1" applyBorder="1"/>
    <xf numFmtId="3" fontId="1" fillId="0" borderId="53" xfId="2" applyNumberFormat="1" applyFont="1" applyFill="1" applyBorder="1" applyAlignment="1">
      <alignment horizontal="right"/>
    </xf>
    <xf numFmtId="3" fontId="1" fillId="0" borderId="54" xfId="2" applyNumberFormat="1" applyFont="1" applyFill="1" applyBorder="1"/>
    <xf numFmtId="3" fontId="1" fillId="0" borderId="55" xfId="2" applyNumberFormat="1" applyFont="1" applyFill="1" applyBorder="1"/>
    <xf numFmtId="3" fontId="1" fillId="0" borderId="56" xfId="2" applyNumberFormat="1" applyFont="1" applyFill="1" applyBorder="1" applyAlignment="1">
      <alignment horizontal="right"/>
    </xf>
    <xf numFmtId="3" fontId="1" fillId="0" borderId="53" xfId="2" applyNumberFormat="1" applyFont="1" applyFill="1" applyBorder="1"/>
    <xf numFmtId="3" fontId="1" fillId="0" borderId="55" xfId="2" applyNumberFormat="1" applyFont="1" applyFill="1" applyBorder="1" applyAlignment="1">
      <alignment horizontal="right"/>
    </xf>
    <xf numFmtId="0" fontId="1" fillId="0" borderId="55" xfId="1" applyFont="1" applyFill="1" applyBorder="1"/>
    <xf numFmtId="3" fontId="5" fillId="0" borderId="27" xfId="2" applyNumberFormat="1" applyFont="1" applyFill="1" applyBorder="1" applyAlignment="1">
      <alignment horizontal="right"/>
    </xf>
    <xf numFmtId="3" fontId="5" fillId="0" borderId="28" xfId="2" applyNumberFormat="1" applyFont="1" applyFill="1" applyBorder="1" applyAlignment="1">
      <alignment horizontal="right"/>
    </xf>
    <xf numFmtId="3" fontId="5" fillId="0" borderId="17" xfId="2" applyNumberFormat="1" applyFont="1" applyFill="1" applyBorder="1" applyAlignment="1">
      <alignment horizontal="right"/>
    </xf>
    <xf numFmtId="3" fontId="5" fillId="0" borderId="29" xfId="2" applyNumberFormat="1" applyFont="1" applyFill="1" applyBorder="1" applyAlignment="1">
      <alignment horizontal="right"/>
    </xf>
    <xf numFmtId="3" fontId="5" fillId="0" borderId="28" xfId="2" applyNumberFormat="1" applyFont="1" applyFill="1" applyBorder="1"/>
    <xf numFmtId="3" fontId="5" fillId="0" borderId="17" xfId="2" applyNumberFormat="1" applyFont="1" applyFill="1" applyBorder="1"/>
    <xf numFmtId="0" fontId="6" fillId="0" borderId="18" xfId="1" applyFont="1" applyFill="1" applyBorder="1"/>
    <xf numFmtId="3" fontId="1" fillId="0" borderId="12" xfId="2" applyNumberFormat="1" applyFont="1" applyFill="1" applyBorder="1"/>
    <xf numFmtId="3" fontId="1" fillId="0" borderId="35" xfId="2" applyNumberFormat="1" applyFont="1" applyFill="1" applyBorder="1"/>
    <xf numFmtId="0" fontId="1" fillId="0" borderId="38" xfId="1" applyFont="1" applyFill="1" applyBorder="1"/>
    <xf numFmtId="0" fontId="1" fillId="0" borderId="57" xfId="1" applyFont="1" applyFill="1" applyBorder="1"/>
    <xf numFmtId="3" fontId="1" fillId="0" borderId="13" xfId="2" applyNumberFormat="1" applyFont="1" applyFill="1" applyBorder="1"/>
    <xf numFmtId="3" fontId="1" fillId="0" borderId="39" xfId="2" applyNumberFormat="1" applyFont="1" applyFill="1" applyBorder="1"/>
    <xf numFmtId="0" fontId="1" fillId="0" borderId="11" xfId="1" applyFont="1" applyFill="1" applyBorder="1"/>
    <xf numFmtId="3" fontId="1" fillId="0" borderId="49" xfId="2" applyNumberFormat="1" applyFont="1" applyFill="1" applyBorder="1"/>
    <xf numFmtId="3" fontId="1" fillId="0" borderId="14" xfId="2" applyNumberFormat="1" applyFont="1" applyFill="1" applyBorder="1"/>
    <xf numFmtId="3" fontId="1" fillId="0" borderId="42" xfId="2" applyNumberFormat="1" applyFont="1" applyFill="1" applyBorder="1"/>
    <xf numFmtId="0" fontId="1" fillId="0" borderId="15" xfId="1" applyFont="1" applyFill="1" applyBorder="1"/>
    <xf numFmtId="3" fontId="1" fillId="0" borderId="16" xfId="2" applyNumberFormat="1" applyFont="1" applyFill="1" applyBorder="1" applyAlignment="1">
      <alignment horizontal="right"/>
    </xf>
    <xf numFmtId="3" fontId="1" fillId="0" borderId="20" xfId="2" applyNumberFormat="1" applyFont="1" applyFill="1" applyBorder="1" applyAlignment="1">
      <alignment horizontal="right"/>
    </xf>
    <xf numFmtId="3" fontId="1" fillId="0" borderId="16" xfId="2" applyNumberFormat="1" applyFont="1" applyFill="1" applyBorder="1"/>
    <xf numFmtId="3" fontId="1" fillId="0" borderId="20" xfId="2" applyNumberFormat="1" applyFont="1" applyFill="1" applyBorder="1"/>
    <xf numFmtId="164" fontId="7" fillId="0" borderId="24" xfId="2" applyNumberFormat="1" applyFont="1" applyFill="1" applyBorder="1"/>
    <xf numFmtId="164" fontId="7" fillId="0" borderId="25" xfId="2" applyNumberFormat="1" applyFont="1" applyFill="1" applyBorder="1" applyAlignment="1">
      <alignment horizontal="center"/>
    </xf>
    <xf numFmtId="164" fontId="7" fillId="0" borderId="5" xfId="2" applyNumberFormat="1" applyFont="1" applyFill="1" applyBorder="1" applyAlignment="1">
      <alignment horizontal="center"/>
    </xf>
    <xf numFmtId="164" fontId="7" fillId="0" borderId="26" xfId="2" applyNumberFormat="1" applyFont="1" applyFill="1" applyBorder="1" applyAlignment="1">
      <alignment horizontal="center"/>
    </xf>
    <xf numFmtId="164" fontId="7" fillId="0" borderId="24" xfId="2" applyNumberFormat="1" applyFont="1" applyFill="1" applyBorder="1" applyAlignment="1">
      <alignment horizontal="center"/>
    </xf>
    <xf numFmtId="0" fontId="7" fillId="0" borderId="6" xfId="1" applyFont="1" applyFill="1" applyBorder="1"/>
    <xf numFmtId="164" fontId="7" fillId="0" borderId="53" xfId="2" applyNumberFormat="1" applyFont="1" applyFill="1" applyBorder="1" applyAlignment="1">
      <alignment horizontal="center"/>
    </xf>
    <xf numFmtId="164" fontId="7" fillId="0" borderId="54" xfId="2" applyNumberFormat="1" applyFont="1" applyFill="1" applyBorder="1" applyAlignment="1">
      <alignment horizontal="center"/>
    </xf>
    <xf numFmtId="164" fontId="7" fillId="0" borderId="55" xfId="2" applyNumberFormat="1" applyFont="1" applyFill="1" applyBorder="1" applyAlignment="1">
      <alignment horizontal="center"/>
    </xf>
    <xf numFmtId="164" fontId="7" fillId="0" borderId="56" xfId="2" applyNumberFormat="1" applyFont="1" applyFill="1" applyBorder="1" applyAlignment="1">
      <alignment horizontal="center"/>
    </xf>
    <xf numFmtId="0" fontId="7" fillId="0" borderId="57" xfId="1" applyFont="1" applyFill="1" applyBorder="1"/>
    <xf numFmtId="164" fontId="7" fillId="0" borderId="30" xfId="2" applyNumberFormat="1" applyFont="1" applyFill="1" applyBorder="1" applyAlignment="1">
      <alignment horizontal="center"/>
    </xf>
    <xf numFmtId="164" fontId="7" fillId="0" borderId="31" xfId="2" applyNumberFormat="1" applyFont="1" applyFill="1" applyBorder="1" applyAlignment="1">
      <alignment horizontal="center"/>
    </xf>
    <xf numFmtId="164" fontId="7" fillId="0" borderId="32" xfId="2" applyNumberFormat="1" applyFont="1" applyFill="1" applyBorder="1" applyAlignment="1">
      <alignment horizontal="center"/>
    </xf>
    <xf numFmtId="164" fontId="7" fillId="0" borderId="33" xfId="2" applyNumberFormat="1" applyFont="1" applyFill="1" applyBorder="1" applyAlignment="1">
      <alignment horizontal="center"/>
    </xf>
    <xf numFmtId="0" fontId="7" fillId="0" borderId="34" xfId="1" applyFont="1" applyFill="1" applyBorder="1" applyAlignment="1">
      <alignment horizontal="center"/>
    </xf>
    <xf numFmtId="3" fontId="5" fillId="0" borderId="27" xfId="1" applyNumberFormat="1" applyFont="1" applyFill="1" applyBorder="1"/>
    <xf numFmtId="3" fontId="5" fillId="0" borderId="27" xfId="2" applyNumberFormat="1" applyFont="1" applyFill="1" applyBorder="1"/>
    <xf numFmtId="0" fontId="13" fillId="0" borderId="11" xfId="1" applyFont="1" applyFill="1" applyBorder="1"/>
    <xf numFmtId="164" fontId="1" fillId="0" borderId="30" xfId="2" applyNumberFormat="1" applyFont="1" applyFill="1" applyBorder="1"/>
    <xf numFmtId="164" fontId="1" fillId="0" borderId="58" xfId="2" applyNumberFormat="1" applyFont="1" applyFill="1" applyBorder="1"/>
    <xf numFmtId="164" fontId="1" fillId="0" borderId="0" xfId="2" applyNumberFormat="1" applyFont="1" applyFill="1" applyBorder="1"/>
    <xf numFmtId="164" fontId="1" fillId="0" borderId="58" xfId="2" applyNumberFormat="1" applyFont="1" applyFill="1" applyBorder="1" applyAlignment="1">
      <alignment horizontal="right"/>
    </xf>
    <xf numFmtId="0" fontId="7" fillId="0" borderId="59" xfId="1" applyFont="1" applyFill="1" applyBorder="1" applyAlignment="1">
      <alignment horizontal="center"/>
    </xf>
    <xf numFmtId="164" fontId="1" fillId="0" borderId="0" xfId="2" applyNumberFormat="1" applyFont="1" applyFill="1" applyAlignment="1">
      <alignment horizontal="right"/>
    </xf>
    <xf numFmtId="164" fontId="1" fillId="0" borderId="0" xfId="2" applyNumberFormat="1" applyFont="1" applyFill="1"/>
    <xf numFmtId="164" fontId="8" fillId="0" borderId="0" xfId="2" applyNumberFormat="1" applyFont="1" applyFill="1"/>
    <xf numFmtId="49" fontId="1" fillId="0" borderId="0" xfId="1" applyNumberFormat="1" applyFont="1" applyFill="1" applyAlignment="1">
      <alignment horizontal="center"/>
    </xf>
    <xf numFmtId="3" fontId="12" fillId="0" borderId="19" xfId="2" applyNumberFormat="1" applyFont="1" applyFill="1" applyBorder="1"/>
    <xf numFmtId="3" fontId="12" fillId="0" borderId="27" xfId="2" applyNumberFormat="1" applyFont="1" applyFill="1" applyBorder="1"/>
    <xf numFmtId="3" fontId="12" fillId="0" borderId="24" xfId="2" applyNumberFormat="1" applyFont="1" applyFill="1" applyBorder="1"/>
    <xf numFmtId="3" fontId="12" fillId="0" borderId="4" xfId="2" applyNumberFormat="1" applyFont="1" applyFill="1" applyBorder="1"/>
    <xf numFmtId="0" fontId="12" fillId="0" borderId="6" xfId="1" applyFont="1" applyFill="1" applyBorder="1"/>
    <xf numFmtId="3" fontId="1" fillId="0" borderId="27" xfId="2" applyNumberFormat="1" applyFont="1" applyFill="1" applyBorder="1" applyAlignment="1" applyProtection="1"/>
    <xf numFmtId="3" fontId="1" fillId="0" borderId="27" xfId="2" applyNumberFormat="1" applyFont="1" applyFill="1" applyBorder="1"/>
    <xf numFmtId="3" fontId="1" fillId="0" borderId="18" xfId="2" applyNumberFormat="1" applyFont="1" applyFill="1" applyBorder="1"/>
    <xf numFmtId="3" fontId="1" fillId="0" borderId="17" xfId="2" applyNumberFormat="1" applyFont="1" applyFill="1" applyBorder="1"/>
    <xf numFmtId="0" fontId="5" fillId="0" borderId="18" xfId="1" applyFont="1" applyFill="1" applyBorder="1"/>
    <xf numFmtId="3" fontId="5" fillId="0" borderId="27" xfId="2" applyNumberFormat="1" applyFont="1" applyFill="1" applyBorder="1" applyAlignment="1" applyProtection="1"/>
    <xf numFmtId="3" fontId="5" fillId="0" borderId="22" xfId="2" applyNumberFormat="1" applyFont="1" applyFill="1" applyBorder="1" applyAlignment="1" applyProtection="1"/>
    <xf numFmtId="3" fontId="5" fillId="0" borderId="16" xfId="2" applyNumberFormat="1" applyFont="1" applyFill="1" applyBorder="1"/>
    <xf numFmtId="3" fontId="5" fillId="0" borderId="18" xfId="2" applyNumberFormat="1" applyFont="1" applyFill="1" applyBorder="1"/>
    <xf numFmtId="3" fontId="1" fillId="0" borderId="53" xfId="2" applyNumberFormat="1" applyFont="1" applyFill="1" applyBorder="1" applyAlignment="1" applyProtection="1"/>
    <xf numFmtId="3" fontId="1" fillId="0" borderId="45" xfId="2" applyNumberFormat="1" applyFont="1" applyFill="1" applyBorder="1"/>
    <xf numFmtId="3" fontId="1" fillId="0" borderId="60" xfId="2" applyNumberFormat="1" applyFont="1" applyFill="1" applyBorder="1"/>
    <xf numFmtId="3" fontId="1" fillId="0" borderId="11" xfId="2" applyNumberFormat="1" applyFont="1" applyFill="1" applyBorder="1"/>
    <xf numFmtId="3" fontId="1" fillId="0" borderId="39" xfId="2" applyNumberFormat="1" applyFont="1" applyFill="1" applyBorder="1" applyAlignment="1" applyProtection="1"/>
    <xf numFmtId="3" fontId="1" fillId="0" borderId="42" xfId="2" applyNumberFormat="1" applyFont="1" applyFill="1" applyBorder="1" applyAlignment="1" applyProtection="1"/>
    <xf numFmtId="3" fontId="1" fillId="0" borderId="61" xfId="2" applyNumberFormat="1" applyFont="1" applyFill="1" applyBorder="1"/>
    <xf numFmtId="3" fontId="1" fillId="0" borderId="48" xfId="2" applyNumberFormat="1" applyFont="1" applyFill="1" applyBorder="1" applyAlignment="1" applyProtection="1"/>
    <xf numFmtId="3" fontId="1" fillId="0" borderId="48" xfId="2" applyNumberFormat="1" applyFont="1" applyFill="1" applyBorder="1"/>
    <xf numFmtId="3" fontId="1" fillId="0" borderId="1" xfId="2" applyNumberFormat="1" applyFont="1" applyFill="1" applyBorder="1" applyAlignment="1" applyProtection="1"/>
    <xf numFmtId="3" fontId="1" fillId="0" borderId="18" xfId="2" applyNumberFormat="1" applyFont="1" applyFill="1" applyBorder="1" applyAlignment="1" applyProtection="1"/>
    <xf numFmtId="164" fontId="7" fillId="0" borderId="6" xfId="2" applyNumberFormat="1" applyFont="1" applyFill="1" applyBorder="1" applyAlignment="1">
      <alignment horizontal="center"/>
    </xf>
    <xf numFmtId="164" fontId="7" fillId="0" borderId="25" xfId="2" applyNumberFormat="1" applyFont="1" applyFill="1" applyBorder="1" applyAlignment="1"/>
    <xf numFmtId="0" fontId="7" fillId="0" borderId="21" xfId="1" applyFont="1" applyFill="1" applyBorder="1" applyAlignment="1">
      <alignment horizontal="center"/>
    </xf>
    <xf numFmtId="164" fontId="7" fillId="0" borderId="62" xfId="2" applyNumberFormat="1" applyFont="1" applyFill="1" applyBorder="1" applyAlignment="1">
      <alignment horizontal="center"/>
    </xf>
    <xf numFmtId="3" fontId="7" fillId="0" borderId="57" xfId="2" applyNumberFormat="1" applyFont="1" applyFill="1" applyBorder="1" applyAlignment="1" applyProtection="1">
      <alignment horizontal="center"/>
    </xf>
    <xf numFmtId="164" fontId="7" fillId="0" borderId="57" xfId="2" applyNumberFormat="1" applyFont="1" applyFill="1" applyBorder="1" applyAlignment="1">
      <alignment horizontal="center"/>
    </xf>
    <xf numFmtId="164" fontId="7" fillId="0" borderId="54" xfId="2" applyNumberFormat="1" applyFont="1" applyFill="1" applyBorder="1" applyAlignment="1"/>
    <xf numFmtId="0" fontId="7" fillId="0" borderId="63" xfId="1" applyFont="1" applyFill="1" applyBorder="1" applyAlignment="1">
      <alignment horizontal="center"/>
    </xf>
    <xf numFmtId="3" fontId="7" fillId="0" borderId="30" xfId="2" applyNumberFormat="1" applyFont="1" applyFill="1" applyBorder="1" applyAlignment="1" applyProtection="1">
      <alignment horizontal="center"/>
    </xf>
    <xf numFmtId="3" fontId="7" fillId="0" borderId="64" xfId="2" applyNumberFormat="1" applyFont="1" applyFill="1" applyBorder="1" applyAlignment="1" applyProtection="1">
      <alignment horizontal="center"/>
    </xf>
    <xf numFmtId="3" fontId="7" fillId="0" borderId="34" xfId="2" applyNumberFormat="1" applyFont="1" applyFill="1" applyBorder="1" applyAlignment="1" applyProtection="1">
      <alignment horizontal="center"/>
    </xf>
    <xf numFmtId="164" fontId="7" fillId="0" borderId="34" xfId="2" applyNumberFormat="1" applyFont="1" applyFill="1" applyBorder="1" applyAlignment="1">
      <alignment horizontal="center"/>
    </xf>
    <xf numFmtId="3" fontId="5" fillId="0" borderId="18" xfId="2" applyNumberFormat="1" applyFont="1" applyFill="1" applyBorder="1" applyAlignment="1" applyProtection="1"/>
    <xf numFmtId="3" fontId="1" fillId="0" borderId="35" xfId="2" applyNumberFormat="1" applyFont="1" applyFill="1" applyBorder="1" applyAlignment="1" applyProtection="1"/>
    <xf numFmtId="3" fontId="1" fillId="0" borderId="57" xfId="2" applyNumberFormat="1" applyFont="1" applyFill="1" applyBorder="1"/>
    <xf numFmtId="3" fontId="1" fillId="0" borderId="15" xfId="2" applyNumberFormat="1" applyFont="1" applyFill="1" applyBorder="1"/>
    <xf numFmtId="3" fontId="5" fillId="0" borderId="1" xfId="2" applyNumberFormat="1" applyFont="1" applyFill="1" applyBorder="1" applyAlignment="1" applyProtection="1"/>
    <xf numFmtId="164" fontId="5" fillId="0" borderId="27" xfId="2" applyNumberFormat="1" applyFont="1" applyFill="1" applyBorder="1"/>
    <xf numFmtId="164" fontId="5" fillId="0" borderId="16" xfId="2" applyNumberFormat="1" applyFont="1" applyFill="1" applyBorder="1"/>
    <xf numFmtId="164" fontId="5" fillId="0" borderId="18" xfId="2" applyNumberFormat="1" applyFont="1" applyFill="1" applyBorder="1"/>
    <xf numFmtId="3" fontId="1" fillId="0" borderId="0" xfId="2" applyNumberFormat="1" applyFont="1" applyFill="1" applyAlignment="1" applyProtection="1">
      <alignment horizontal="right"/>
    </xf>
    <xf numFmtId="3" fontId="1" fillId="0" borderId="0" xfId="2" applyNumberFormat="1" applyFont="1" applyFill="1" applyAlignment="1" applyProtection="1"/>
    <xf numFmtId="3" fontId="8" fillId="0" borderId="0" xfId="2" applyNumberFormat="1" applyFont="1" applyFill="1" applyAlignment="1" applyProtection="1"/>
    <xf numFmtId="3" fontId="1" fillId="0" borderId="0" xfId="1" applyNumberFormat="1" applyFont="1" applyFill="1"/>
    <xf numFmtId="3" fontId="12" fillId="0" borderId="22" xfId="1" applyNumberFormat="1" applyFont="1" applyFill="1" applyBorder="1"/>
    <xf numFmtId="3" fontId="12" fillId="0" borderId="18" xfId="1" applyNumberFormat="1" applyFont="1" applyFill="1" applyBorder="1"/>
    <xf numFmtId="3" fontId="12" fillId="0" borderId="27" xfId="1" applyNumberFormat="1" applyFont="1" applyFill="1" applyBorder="1"/>
    <xf numFmtId="3" fontId="12" fillId="0" borderId="1" xfId="1" applyNumberFormat="1" applyFont="1" applyFill="1" applyBorder="1"/>
    <xf numFmtId="0" fontId="1" fillId="0" borderId="63" xfId="1" applyFont="1" applyFill="1" applyBorder="1"/>
    <xf numFmtId="3" fontId="1" fillId="0" borderId="22" xfId="1" applyNumberFormat="1" applyFont="1" applyFill="1" applyBorder="1"/>
    <xf numFmtId="3" fontId="1" fillId="0" borderId="22" xfId="1" applyNumberFormat="1" applyFont="1" applyFill="1" applyBorder="1" applyAlignment="1">
      <alignment horizontal="right"/>
    </xf>
    <xf numFmtId="3" fontId="1" fillId="0" borderId="18" xfId="1" applyNumberFormat="1" applyFont="1" applyFill="1" applyBorder="1"/>
    <xf numFmtId="3" fontId="1" fillId="0" borderId="27" xfId="1" applyNumberFormat="1" applyFont="1" applyFill="1" applyBorder="1"/>
    <xf numFmtId="3" fontId="1" fillId="0" borderId="1" xfId="1" applyNumberFormat="1" applyFont="1" applyFill="1" applyBorder="1"/>
    <xf numFmtId="3" fontId="1" fillId="0" borderId="28" xfId="1" applyNumberFormat="1" applyFont="1" applyFill="1" applyBorder="1"/>
    <xf numFmtId="3" fontId="1" fillId="0" borderId="17" xfId="1" applyNumberFormat="1" applyFont="1" applyFill="1" applyBorder="1"/>
    <xf numFmtId="0" fontId="6" fillId="0" borderId="23" xfId="1" applyFont="1" applyFill="1" applyBorder="1"/>
    <xf numFmtId="3" fontId="12" fillId="0" borderId="0" xfId="2" applyNumberFormat="1" applyFont="1" applyFill="1" applyBorder="1" applyAlignment="1">
      <alignment horizontal="right"/>
    </xf>
    <xf numFmtId="3" fontId="5" fillId="0" borderId="30" xfId="1" applyNumberFormat="1" applyFont="1" applyFill="1" applyBorder="1"/>
    <xf numFmtId="3" fontId="5" fillId="0" borderId="65" xfId="1" applyNumberFormat="1" applyFont="1" applyFill="1" applyBorder="1" applyAlignment="1">
      <alignment horizontal="right"/>
    </xf>
    <xf numFmtId="3" fontId="5" fillId="0" borderId="34" xfId="1" applyNumberFormat="1" applyFont="1" applyFill="1" applyBorder="1"/>
    <xf numFmtId="3" fontId="5" fillId="0" borderId="64" xfId="1" applyNumberFormat="1" applyFont="1" applyFill="1" applyBorder="1"/>
    <xf numFmtId="3" fontId="5" fillId="0" borderId="18" xfId="1" applyNumberFormat="1" applyFont="1" applyFill="1" applyBorder="1"/>
    <xf numFmtId="3" fontId="5" fillId="0" borderId="31" xfId="1" applyNumberFormat="1" applyFont="1" applyFill="1" applyBorder="1"/>
    <xf numFmtId="3" fontId="5" fillId="0" borderId="32" xfId="1" applyNumberFormat="1" applyFont="1" applyFill="1" applyBorder="1"/>
    <xf numFmtId="0" fontId="6" fillId="0" borderId="34" xfId="1" applyFont="1" applyFill="1" applyBorder="1"/>
    <xf numFmtId="3" fontId="1" fillId="0" borderId="0" xfId="2" applyNumberFormat="1" applyFont="1" applyFill="1" applyBorder="1" applyAlignment="1">
      <alignment horizontal="right"/>
    </xf>
    <xf numFmtId="3" fontId="1" fillId="0" borderId="53" xfId="1" applyNumberFormat="1" applyFont="1" applyFill="1" applyBorder="1"/>
    <xf numFmtId="3" fontId="1" fillId="0" borderId="40" xfId="1" applyNumberFormat="1" applyFont="1" applyFill="1" applyBorder="1"/>
    <xf numFmtId="3" fontId="1" fillId="0" borderId="11" xfId="1" applyNumberFormat="1" applyFont="1" applyFill="1" applyBorder="1" applyAlignment="1">
      <alignment horizontal="right"/>
    </xf>
    <xf numFmtId="3" fontId="1" fillId="0" borderId="45" xfId="1" applyNumberFormat="1" applyFont="1" applyFill="1" applyBorder="1"/>
    <xf numFmtId="3" fontId="1" fillId="0" borderId="66" xfId="1" applyNumberFormat="1" applyFont="1" applyFill="1" applyBorder="1"/>
    <xf numFmtId="3" fontId="1" fillId="0" borderId="15" xfId="1" applyNumberFormat="1" applyFont="1" applyFill="1" applyBorder="1"/>
    <xf numFmtId="3" fontId="1" fillId="0" borderId="13" xfId="1" applyNumberFormat="1" applyFont="1" applyFill="1" applyBorder="1"/>
    <xf numFmtId="3" fontId="1" fillId="0" borderId="39" xfId="1" applyNumberFormat="1" applyFont="1" applyFill="1" applyBorder="1"/>
    <xf numFmtId="3" fontId="1" fillId="0" borderId="42" xfId="1" applyNumberFormat="1" applyFont="1" applyFill="1" applyBorder="1"/>
    <xf numFmtId="3" fontId="1" fillId="0" borderId="43" xfId="1" applyNumberFormat="1" applyFont="1" applyFill="1" applyBorder="1"/>
    <xf numFmtId="3" fontId="1" fillId="0" borderId="15" xfId="1" applyNumberFormat="1" applyFont="1" applyFill="1" applyBorder="1" applyAlignment="1">
      <alignment horizontal="right"/>
    </xf>
    <xf numFmtId="3" fontId="1" fillId="0" borderId="10" xfId="1" applyNumberFormat="1" applyFont="1" applyFill="1" applyBorder="1"/>
    <xf numFmtId="3" fontId="1" fillId="0" borderId="14" xfId="1" applyNumberFormat="1" applyFont="1" applyFill="1" applyBorder="1"/>
    <xf numFmtId="3" fontId="1" fillId="0" borderId="60" xfId="1" applyNumberFormat="1" applyFont="1" applyFill="1" applyBorder="1"/>
    <xf numFmtId="3" fontId="1" fillId="0" borderId="67" xfId="1" applyNumberFormat="1" applyFont="1" applyFill="1" applyBorder="1"/>
    <xf numFmtId="3" fontId="1" fillId="0" borderId="48" xfId="1" applyNumberFormat="1" applyFont="1" applyFill="1" applyBorder="1"/>
    <xf numFmtId="0" fontId="14" fillId="0" borderId="27" xfId="1" applyFont="1" applyFill="1" applyBorder="1"/>
    <xf numFmtId="3" fontId="1" fillId="0" borderId="1" xfId="1" applyNumberFormat="1" applyFont="1" applyFill="1" applyBorder="1" applyAlignment="1">
      <alignment horizontal="right"/>
    </xf>
    <xf numFmtId="3" fontId="1" fillId="0" borderId="18" xfId="1" applyNumberFormat="1" applyFont="1" applyFill="1" applyBorder="1" applyAlignment="1">
      <alignment horizontal="right"/>
    </xf>
    <xf numFmtId="3" fontId="1" fillId="0" borderId="16" xfId="1" applyNumberFormat="1" applyFont="1" applyFill="1" applyBorder="1"/>
    <xf numFmtId="0" fontId="7" fillId="0" borderId="24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0" fontId="15" fillId="0" borderId="25" xfId="1" applyFont="1" applyFill="1" applyBorder="1"/>
    <xf numFmtId="0" fontId="15" fillId="0" borderId="21" xfId="1" applyFont="1" applyFill="1" applyBorder="1"/>
    <xf numFmtId="0" fontId="7" fillId="0" borderId="53" xfId="1" applyFont="1" applyFill="1" applyBorder="1" applyAlignment="1">
      <alignment horizontal="center"/>
    </xf>
    <xf numFmtId="0" fontId="7" fillId="0" borderId="68" xfId="1" applyFont="1" applyFill="1" applyBorder="1" applyAlignment="1">
      <alignment horizontal="center"/>
    </xf>
    <xf numFmtId="0" fontId="7" fillId="0" borderId="57" xfId="1" applyFont="1" applyFill="1" applyBorder="1" applyAlignment="1">
      <alignment horizontal="center"/>
    </xf>
    <xf numFmtId="0" fontId="7" fillId="0" borderId="54" xfId="1" applyFont="1" applyFill="1" applyBorder="1" applyAlignment="1">
      <alignment horizontal="center"/>
    </xf>
    <xf numFmtId="0" fontId="7" fillId="0" borderId="30" xfId="1" applyFont="1" applyFill="1" applyBorder="1" applyAlignment="1">
      <alignment horizontal="center"/>
    </xf>
    <xf numFmtId="0" fontId="7" fillId="0" borderId="64" xfId="1" applyFont="1" applyFill="1" applyBorder="1" applyAlignment="1">
      <alignment horizontal="center"/>
    </xf>
    <xf numFmtId="0" fontId="7" fillId="0" borderId="31" xfId="1" applyFont="1" applyFill="1" applyBorder="1" applyAlignment="1">
      <alignment horizontal="center"/>
    </xf>
    <xf numFmtId="3" fontId="5" fillId="0" borderId="18" xfId="1" applyNumberFormat="1" applyFont="1" applyFill="1" applyBorder="1" applyAlignment="1">
      <alignment horizontal="right"/>
    </xf>
    <xf numFmtId="3" fontId="5" fillId="0" borderId="28" xfId="1" applyNumberFormat="1" applyFont="1" applyFill="1" applyBorder="1"/>
    <xf numFmtId="3" fontId="5" fillId="0" borderId="6" xfId="1" applyNumberFormat="1" applyFont="1" applyFill="1" applyBorder="1"/>
    <xf numFmtId="3" fontId="5" fillId="0" borderId="17" xfId="1" applyNumberFormat="1" applyFont="1" applyFill="1" applyBorder="1"/>
    <xf numFmtId="3" fontId="6" fillId="0" borderId="18" xfId="1" applyNumberFormat="1" applyFont="1" applyFill="1" applyBorder="1"/>
    <xf numFmtId="3" fontId="14" fillId="0" borderId="42" xfId="1" applyNumberFormat="1" applyFont="1" applyFill="1" applyBorder="1"/>
    <xf numFmtId="3" fontId="1" fillId="0" borderId="6" xfId="1" applyNumberFormat="1" applyFont="1" applyFill="1" applyBorder="1"/>
    <xf numFmtId="3" fontId="14" fillId="0" borderId="39" xfId="1" applyNumberFormat="1" applyFont="1" applyFill="1" applyBorder="1"/>
    <xf numFmtId="3" fontId="14" fillId="0" borderId="48" xfId="1" applyNumberFormat="1" applyFont="1" applyFill="1" applyBorder="1"/>
    <xf numFmtId="0" fontId="1" fillId="0" borderId="1" xfId="1" applyFont="1" applyFill="1" applyBorder="1" applyAlignment="1">
      <alignment horizontal="center"/>
    </xf>
    <xf numFmtId="0" fontId="1" fillId="0" borderId="18" xfId="1" applyFont="1" applyFill="1" applyBorder="1"/>
    <xf numFmtId="0" fontId="1" fillId="0" borderId="27" xfId="1" applyFont="1" applyFill="1" applyBorder="1"/>
    <xf numFmtId="0" fontId="1" fillId="0" borderId="28" xfId="1" applyFont="1" applyFill="1" applyBorder="1"/>
    <xf numFmtId="0" fontId="1" fillId="0" borderId="16" xfId="1" applyFont="1" applyFill="1" applyBorder="1"/>
    <xf numFmtId="0" fontId="1" fillId="0" borderId="0" xfId="1" applyFont="1" applyFill="1" applyAlignment="1">
      <alignment horizontal="right"/>
    </xf>
    <xf numFmtId="0" fontId="1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8" fillId="0" borderId="0" xfId="1" applyFont="1" applyFill="1"/>
    <xf numFmtId="3" fontId="12" fillId="0" borderId="29" xfId="1" applyNumberFormat="1" applyFont="1" applyFill="1" applyBorder="1"/>
    <xf numFmtId="0" fontId="12" fillId="0" borderId="27" xfId="1" applyFont="1" applyFill="1" applyBorder="1"/>
    <xf numFmtId="0" fontId="13" fillId="0" borderId="0" xfId="1" applyFont="1" applyFill="1" applyBorder="1"/>
    <xf numFmtId="0" fontId="12" fillId="0" borderId="24" xfId="1" applyFont="1" applyFill="1" applyBorder="1"/>
    <xf numFmtId="3" fontId="1" fillId="0" borderId="68" xfId="1" applyNumberFormat="1" applyFont="1" applyFill="1" applyBorder="1"/>
    <xf numFmtId="3" fontId="1" fillId="0" borderId="54" xfId="1" applyNumberFormat="1" applyFont="1" applyFill="1" applyBorder="1"/>
    <xf numFmtId="3" fontId="1" fillId="0" borderId="0" xfId="1" applyNumberFormat="1" applyFont="1" applyFill="1" applyBorder="1"/>
    <xf numFmtId="0" fontId="16" fillId="0" borderId="53" xfId="1" applyFont="1" applyFill="1" applyBorder="1"/>
    <xf numFmtId="0" fontId="16" fillId="0" borderId="27" xfId="1" applyFont="1" applyFill="1" applyBorder="1"/>
    <xf numFmtId="3" fontId="5" fillId="0" borderId="1" xfId="1" applyNumberFormat="1" applyFont="1" applyFill="1" applyBorder="1"/>
    <xf numFmtId="3" fontId="5" fillId="0" borderId="16" xfId="1" applyNumberFormat="1" applyFont="1" applyFill="1" applyBorder="1"/>
    <xf numFmtId="0" fontId="6" fillId="0" borderId="27" xfId="1" applyFont="1" applyFill="1" applyBorder="1"/>
    <xf numFmtId="0" fontId="1" fillId="0" borderId="53" xfId="1" applyFont="1" applyFill="1" applyBorder="1"/>
    <xf numFmtId="3" fontId="1" fillId="0" borderId="41" xfId="1" applyNumberFormat="1" applyFont="1" applyFill="1" applyBorder="1"/>
    <xf numFmtId="0" fontId="1" fillId="0" borderId="39" xfId="1" applyFont="1" applyFill="1" applyBorder="1"/>
    <xf numFmtId="3" fontId="1" fillId="0" borderId="44" xfId="1" applyNumberFormat="1" applyFont="1" applyFill="1" applyBorder="1"/>
    <xf numFmtId="0" fontId="1" fillId="0" borderId="42" xfId="1" applyFont="1" applyFill="1" applyBorder="1"/>
    <xf numFmtId="0" fontId="1" fillId="0" borderId="39" xfId="1" applyFont="1" applyFill="1" applyBorder="1" applyAlignment="1">
      <alignment horizontal="left"/>
    </xf>
    <xf numFmtId="0" fontId="1" fillId="0" borderId="42" xfId="1" applyFont="1" applyFill="1" applyBorder="1" applyAlignment="1">
      <alignment horizontal="left"/>
    </xf>
    <xf numFmtId="0" fontId="7" fillId="0" borderId="27" xfId="1" applyFont="1" applyFill="1" applyBorder="1" applyAlignment="1">
      <alignment horizontal="center"/>
    </xf>
    <xf numFmtId="3" fontId="5" fillId="0" borderId="29" xfId="1" applyNumberFormat="1" applyFont="1" applyFill="1" applyBorder="1"/>
    <xf numFmtId="0" fontId="13" fillId="0" borderId="45" xfId="1" applyFont="1" applyFill="1" applyBorder="1"/>
    <xf numFmtId="0" fontId="1" fillId="0" borderId="48" xfId="1" applyFont="1" applyFill="1" applyBorder="1"/>
    <xf numFmtId="0" fontId="1" fillId="0" borderId="22" xfId="1" applyFont="1" applyFill="1" applyBorder="1"/>
    <xf numFmtId="0" fontId="7" fillId="0" borderId="5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32" xfId="1" applyFont="1" applyFill="1" applyBorder="1" applyAlignment="1">
      <alignment horizontal="center"/>
    </xf>
    <xf numFmtId="0" fontId="9" fillId="0" borderId="0" xfId="1" applyFont="1" applyFill="1"/>
    <xf numFmtId="0" fontId="9" fillId="0" borderId="0" xfId="1" applyFont="1" applyFill="1" applyAlignment="1"/>
    <xf numFmtId="0" fontId="3" fillId="0" borderId="0" xfId="1" applyFont="1" applyFill="1" applyAlignment="1"/>
    <xf numFmtId="3" fontId="5" fillId="0" borderId="0" xfId="1" applyNumberFormat="1" applyFont="1" applyFill="1" applyBorder="1"/>
    <xf numFmtId="165" fontId="5" fillId="0" borderId="0" xfId="1" applyNumberFormat="1" applyFont="1" applyFill="1" applyBorder="1"/>
    <xf numFmtId="0" fontId="1" fillId="0" borderId="0" xfId="1" applyFont="1" applyFill="1" applyBorder="1" applyAlignment="1">
      <alignment horizontal="left"/>
    </xf>
    <xf numFmtId="4" fontId="3" fillId="0" borderId="22" xfId="1" applyNumberFormat="1" applyFont="1" applyFill="1" applyBorder="1"/>
    <xf numFmtId="4" fontId="3" fillId="0" borderId="17" xfId="1" applyNumberFormat="1" applyFont="1" applyFill="1" applyBorder="1"/>
    <xf numFmtId="0" fontId="3" fillId="0" borderId="23" xfId="1" applyFont="1" applyFill="1" applyBorder="1"/>
    <xf numFmtId="4" fontId="1" fillId="0" borderId="19" xfId="1" applyNumberFormat="1" applyFont="1" applyFill="1" applyBorder="1"/>
    <xf numFmtId="4" fontId="1" fillId="0" borderId="17" xfId="1" applyNumberFormat="1" applyFont="1" applyFill="1" applyBorder="1"/>
    <xf numFmtId="0" fontId="1" fillId="0" borderId="21" xfId="1" applyFont="1" applyFill="1" applyBorder="1" applyAlignment="1">
      <alignment horizontal="left"/>
    </xf>
    <xf numFmtId="4" fontId="6" fillId="0" borderId="19" xfId="1" applyNumberFormat="1" applyFont="1" applyFill="1" applyBorder="1"/>
    <xf numFmtId="4" fontId="6" fillId="0" borderId="17" xfId="1" applyNumberFormat="1" applyFont="1" applyFill="1" applyBorder="1"/>
    <xf numFmtId="0" fontId="6" fillId="0" borderId="21" xfId="1" applyFont="1" applyFill="1" applyBorder="1" applyAlignment="1">
      <alignment horizontal="left"/>
    </xf>
    <xf numFmtId="4" fontId="1" fillId="0" borderId="69" xfId="1" applyNumberFormat="1" applyFont="1" applyFill="1" applyBorder="1"/>
    <xf numFmtId="4" fontId="1" fillId="0" borderId="2" xfId="1" applyNumberFormat="1" applyFont="1" applyFill="1" applyBorder="1"/>
    <xf numFmtId="0" fontId="1" fillId="0" borderId="3" xfId="1" applyFont="1" applyFill="1" applyBorder="1"/>
    <xf numFmtId="4" fontId="1" fillId="0" borderId="66" xfId="1" applyNumberFormat="1" applyFont="1" applyFill="1" applyBorder="1"/>
    <xf numFmtId="4" fontId="1" fillId="0" borderId="13" xfId="1" applyNumberFormat="1" applyFont="1" applyFill="1" applyBorder="1"/>
    <xf numFmtId="4" fontId="1" fillId="0" borderId="66" xfId="1" applyNumberFormat="1" applyFont="1" applyFill="1" applyBorder="1" applyAlignment="1">
      <alignment horizontal="right"/>
    </xf>
    <xf numFmtId="4" fontId="1" fillId="0" borderId="10" xfId="1" applyNumberFormat="1" applyFont="1" applyFill="1" applyBorder="1" applyAlignment="1">
      <alignment horizontal="right"/>
    </xf>
    <xf numFmtId="4" fontId="1" fillId="0" borderId="14" xfId="1" applyNumberFormat="1" applyFont="1" applyFill="1" applyBorder="1"/>
    <xf numFmtId="4" fontId="9" fillId="0" borderId="22" xfId="1" applyNumberFormat="1" applyFont="1" applyFill="1" applyBorder="1"/>
    <xf numFmtId="4" fontId="9" fillId="0" borderId="17" xfId="1" applyNumberFormat="1" applyFont="1" applyFill="1" applyBorder="1"/>
    <xf numFmtId="0" fontId="7" fillId="0" borderId="23" xfId="1" applyFont="1" applyFill="1" applyBorder="1" applyAlignment="1">
      <alignment horizontal="left"/>
    </xf>
    <xf numFmtId="4" fontId="6" fillId="0" borderId="5" xfId="1" applyNumberFormat="1" applyFont="1" applyFill="1" applyBorder="1"/>
    <xf numFmtId="4" fontId="1" fillId="0" borderId="70" xfId="1" applyNumberFormat="1" applyFont="1" applyFill="1" applyBorder="1"/>
    <xf numFmtId="4" fontId="1" fillId="0" borderId="12" xfId="1" applyNumberFormat="1" applyFont="1" applyFill="1" applyBorder="1"/>
    <xf numFmtId="4" fontId="1" fillId="0" borderId="71" xfId="1" applyNumberFormat="1" applyFont="1" applyFill="1" applyBorder="1"/>
    <xf numFmtId="166" fontId="1" fillId="0" borderId="14" xfId="1" applyNumberFormat="1" applyFont="1" applyFill="1" applyBorder="1" applyAlignment="1"/>
    <xf numFmtId="4" fontId="1" fillId="0" borderId="10" xfId="1" applyNumberFormat="1" applyFont="1" applyFill="1" applyBorder="1"/>
    <xf numFmtId="4" fontId="1" fillId="0" borderId="22" xfId="1" applyNumberFormat="1" applyFont="1" applyFill="1" applyBorder="1"/>
    <xf numFmtId="0" fontId="14" fillId="0" borderId="0" xfId="1" applyFont="1" applyFill="1" applyAlignment="1">
      <alignment horizontal="right"/>
    </xf>
    <xf numFmtId="49" fontId="11" fillId="0" borderId="0" xfId="0" applyNumberFormat="1" applyFont="1" applyAlignment="1">
      <alignment horizontal="left"/>
    </xf>
    <xf numFmtId="43" fontId="1" fillId="0" borderId="0" xfId="1" applyNumberFormat="1" applyFont="1"/>
    <xf numFmtId="166" fontId="12" fillId="0" borderId="27" xfId="1" applyNumberFormat="1" applyFont="1" applyBorder="1"/>
    <xf numFmtId="0" fontId="12" fillId="0" borderId="27" xfId="1" applyFont="1" applyBorder="1" applyAlignment="1">
      <alignment horizontal="left"/>
    </xf>
    <xf numFmtId="166" fontId="13" fillId="0" borderId="53" xfId="1" applyNumberFormat="1" applyFont="1" applyBorder="1"/>
    <xf numFmtId="0" fontId="13" fillId="0" borderId="53" xfId="1" applyFont="1" applyBorder="1"/>
    <xf numFmtId="166" fontId="13" fillId="0" borderId="39" xfId="1" applyNumberFormat="1" applyFont="1" applyBorder="1"/>
    <xf numFmtId="0" fontId="13" fillId="0" borderId="39" xfId="1" applyFont="1" applyBorder="1"/>
    <xf numFmtId="0" fontId="12" fillId="0" borderId="27" xfId="1" applyFont="1" applyBorder="1" applyAlignment="1">
      <alignment horizontal="center"/>
    </xf>
    <xf numFmtId="0" fontId="13" fillId="0" borderId="0" xfId="1" applyFont="1" applyBorder="1" applyAlignment="1">
      <alignment horizontal="right"/>
    </xf>
    <xf numFmtId="43" fontId="13" fillId="0" borderId="0" xfId="1" applyNumberFormat="1" applyFont="1"/>
    <xf numFmtId="0" fontId="13" fillId="0" borderId="0" xfId="1" applyFont="1" applyBorder="1"/>
    <xf numFmtId="166" fontId="12" fillId="0" borderId="0" xfId="1" applyNumberFormat="1" applyFont="1" applyBorder="1"/>
    <xf numFmtId="0" fontId="12" fillId="0" borderId="0" xfId="1" applyFont="1" applyBorder="1" applyAlignment="1">
      <alignment horizontal="center"/>
    </xf>
    <xf numFmtId="4" fontId="13" fillId="0" borderId="53" xfId="1" applyNumberFormat="1" applyFont="1" applyBorder="1"/>
    <xf numFmtId="4" fontId="13" fillId="0" borderId="39" xfId="1" applyNumberFormat="1" applyFont="1" applyBorder="1"/>
    <xf numFmtId="0" fontId="17" fillId="0" borderId="0" xfId="0" applyFont="1" applyAlignment="1">
      <alignment horizontal="left" vertical="top"/>
    </xf>
    <xf numFmtId="0" fontId="1" fillId="0" borderId="73" xfId="3" applyFont="1" applyFill="1" applyBorder="1"/>
    <xf numFmtId="0" fontId="1" fillId="0" borderId="76" xfId="3" applyFont="1" applyFill="1" applyBorder="1"/>
    <xf numFmtId="0" fontId="7" fillId="0" borderId="23" xfId="3" applyFont="1" applyFill="1" applyBorder="1"/>
    <xf numFmtId="0" fontId="1" fillId="0" borderId="0" xfId="3" applyFont="1" applyFill="1"/>
    <xf numFmtId="3" fontId="1" fillId="0" borderId="72" xfId="3" applyNumberFormat="1" applyFont="1" applyFill="1" applyBorder="1"/>
    <xf numFmtId="3" fontId="1" fillId="0" borderId="45" xfId="3" applyNumberFormat="1" applyFont="1" applyFill="1" applyBorder="1"/>
    <xf numFmtId="3" fontId="1" fillId="0" borderId="77" xfId="3" applyNumberFormat="1" applyFont="1" applyFill="1" applyBorder="1"/>
    <xf numFmtId="3" fontId="1" fillId="0" borderId="74" xfId="3" applyNumberFormat="1" applyFont="1" applyFill="1" applyBorder="1"/>
    <xf numFmtId="3" fontId="1" fillId="0" borderId="48" xfId="3" applyNumberFormat="1" applyFont="1" applyFill="1" applyBorder="1"/>
    <xf numFmtId="3" fontId="1" fillId="0" borderId="78" xfId="3" applyNumberFormat="1" applyFont="1" applyFill="1" applyBorder="1"/>
    <xf numFmtId="0" fontId="1" fillId="0" borderId="75" xfId="3" applyFont="1" applyFill="1" applyBorder="1"/>
    <xf numFmtId="0" fontId="7" fillId="0" borderId="65" xfId="3" applyFont="1" applyFill="1" applyBorder="1" applyAlignment="1">
      <alignment horizontal="center"/>
    </xf>
    <xf numFmtId="0" fontId="7" fillId="0" borderId="30" xfId="3" applyFont="1" applyFill="1" applyBorder="1" applyAlignment="1">
      <alignment horizontal="center"/>
    </xf>
    <xf numFmtId="0" fontId="7" fillId="0" borderId="58" xfId="3" applyFont="1" applyFill="1" applyBorder="1" applyAlignment="1">
      <alignment horizontal="center"/>
    </xf>
    <xf numFmtId="0" fontId="7" fillId="0" borderId="59" xfId="3" applyFont="1" applyFill="1" applyBorder="1"/>
    <xf numFmtId="3" fontId="12" fillId="0" borderId="0" xfId="3" applyNumberFormat="1" applyFont="1" applyFill="1" applyBorder="1"/>
    <xf numFmtId="3" fontId="12" fillId="0" borderId="19" xfId="3" applyNumberFormat="1" applyFont="1" applyFill="1" applyBorder="1"/>
    <xf numFmtId="3" fontId="12" fillId="0" borderId="24" xfId="3" applyNumberFormat="1" applyFont="1" applyFill="1" applyBorder="1"/>
    <xf numFmtId="3" fontId="12" fillId="0" borderId="20" xfId="3" applyNumberFormat="1" applyFont="1" applyFill="1" applyBorder="1"/>
    <xf numFmtId="0" fontId="12" fillId="0" borderId="24" xfId="3" applyFont="1" applyFill="1" applyBorder="1"/>
    <xf numFmtId="3" fontId="12" fillId="0" borderId="79" xfId="3" applyNumberFormat="1" applyFont="1" applyFill="1" applyBorder="1"/>
    <xf numFmtId="3" fontId="12" fillId="0" borderId="80" xfId="3" applyNumberFormat="1" applyFont="1" applyFill="1" applyBorder="1"/>
    <xf numFmtId="3" fontId="12" fillId="0" borderId="81" xfId="3" applyNumberFormat="1" applyFont="1" applyFill="1" applyBorder="1"/>
    <xf numFmtId="0" fontId="12" fillId="0" borderId="80" xfId="3" applyFont="1" applyFill="1" applyBorder="1"/>
    <xf numFmtId="3" fontId="1" fillId="0" borderId="0" xfId="1" applyNumberFormat="1" applyFont="1"/>
    <xf numFmtId="3" fontId="1" fillId="0" borderId="53" xfId="3" applyNumberFormat="1" applyFont="1" applyFill="1" applyBorder="1"/>
    <xf numFmtId="3" fontId="1" fillId="0" borderId="0" xfId="3" applyNumberFormat="1" applyFont="1" applyFill="1" applyBorder="1"/>
    <xf numFmtId="0" fontId="1" fillId="0" borderId="53" xfId="3" applyFont="1" applyFill="1" applyBorder="1"/>
    <xf numFmtId="3" fontId="5" fillId="0" borderId="0" xfId="3" applyNumberFormat="1" applyFont="1" applyFill="1" applyBorder="1"/>
    <xf numFmtId="3" fontId="1" fillId="0" borderId="39" xfId="3" applyNumberFormat="1" applyFont="1" applyFill="1" applyBorder="1"/>
    <xf numFmtId="3" fontId="1" fillId="0" borderId="60" xfId="3" applyNumberFormat="1" applyFont="1" applyFill="1" applyBorder="1"/>
    <xf numFmtId="0" fontId="15" fillId="0" borderId="39" xfId="3" applyFont="1" applyFill="1" applyBorder="1"/>
    <xf numFmtId="0" fontId="1" fillId="0" borderId="39" xfId="3" applyFont="1" applyFill="1" applyBorder="1"/>
    <xf numFmtId="0" fontId="13" fillId="0" borderId="39" xfId="3" applyFont="1" applyFill="1" applyBorder="1"/>
    <xf numFmtId="3" fontId="1" fillId="0" borderId="42" xfId="3" applyNumberFormat="1" applyFont="1" applyFill="1" applyBorder="1"/>
    <xf numFmtId="3" fontId="1" fillId="0" borderId="61" xfId="3" applyNumberFormat="1" applyFont="1" applyFill="1" applyBorder="1"/>
    <xf numFmtId="0" fontId="15" fillId="0" borderId="42" xfId="3" applyFont="1" applyFill="1" applyBorder="1"/>
    <xf numFmtId="0" fontId="1" fillId="0" borderId="42" xfId="3" applyFont="1" applyFill="1" applyBorder="1"/>
    <xf numFmtId="3" fontId="5" fillId="0" borderId="30" xfId="3" applyNumberFormat="1" applyFont="1" applyFill="1" applyBorder="1"/>
    <xf numFmtId="0" fontId="5" fillId="0" borderId="63" xfId="3" applyFont="1" applyFill="1" applyBorder="1"/>
    <xf numFmtId="3" fontId="5" fillId="0" borderId="27" xfId="3" applyNumberFormat="1" applyFont="1" applyFill="1" applyBorder="1"/>
    <xf numFmtId="3" fontId="5" fillId="0" borderId="16" xfId="3" applyNumberFormat="1" applyFont="1" applyFill="1" applyBorder="1"/>
    <xf numFmtId="0" fontId="7" fillId="0" borderId="27" xfId="3" applyFont="1" applyFill="1" applyBorder="1"/>
    <xf numFmtId="3" fontId="1" fillId="0" borderId="24" xfId="3" applyNumberFormat="1" applyFont="1" applyFill="1" applyBorder="1"/>
    <xf numFmtId="0" fontId="15" fillId="0" borderId="24" xfId="3" applyFont="1" applyFill="1" applyBorder="1"/>
    <xf numFmtId="3" fontId="1" fillId="0" borderId="35" xfId="3" applyNumberFormat="1" applyFont="1" applyFill="1" applyBorder="1"/>
    <xf numFmtId="0" fontId="15" fillId="0" borderId="35" xfId="3" applyFont="1" applyFill="1" applyBorder="1"/>
    <xf numFmtId="0" fontId="15" fillId="0" borderId="39" xfId="3" applyFont="1" applyFill="1" applyBorder="1" applyAlignment="1">
      <alignment horizontal="left" indent="1"/>
    </xf>
    <xf numFmtId="0" fontId="15" fillId="0" borderId="48" xfId="3" applyFont="1" applyFill="1" applyBorder="1"/>
    <xf numFmtId="3" fontId="12" fillId="0" borderId="82" xfId="3" applyNumberFormat="1" applyFont="1" applyFill="1" applyBorder="1"/>
    <xf numFmtId="0" fontId="12" fillId="0" borderId="82" xfId="3" applyFont="1" applyFill="1" applyBorder="1"/>
    <xf numFmtId="0" fontId="7" fillId="0" borderId="83" xfId="3" applyFont="1" applyFill="1" applyBorder="1"/>
    <xf numFmtId="0" fontId="1" fillId="0" borderId="83" xfId="3" applyFont="1" applyFill="1" applyBorder="1" applyAlignment="1"/>
    <xf numFmtId="0" fontId="7" fillId="0" borderId="53" xfId="3" applyFont="1" applyFill="1" applyBorder="1"/>
    <xf numFmtId="0" fontId="7" fillId="0" borderId="53" xfId="3" applyFont="1" applyFill="1" applyBorder="1" applyAlignment="1"/>
    <xf numFmtId="0" fontId="7" fillId="0" borderId="30" xfId="3" applyFont="1" applyFill="1" applyBorder="1"/>
    <xf numFmtId="0" fontId="7" fillId="0" borderId="30" xfId="3" applyFont="1" applyFill="1" applyBorder="1" applyAlignment="1"/>
    <xf numFmtId="0" fontId="1" fillId="0" borderId="0" xfId="3" applyFont="1" applyFill="1" applyAlignment="1">
      <alignment horizontal="right"/>
    </xf>
    <xf numFmtId="0" fontId="9" fillId="0" borderId="0" xfId="3" applyFont="1" applyFill="1"/>
    <xf numFmtId="3" fontId="5" fillId="0" borderId="58" xfId="3" applyNumberFormat="1" applyFont="1" applyFill="1" applyBorder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52" xfId="0" applyFont="1" applyBorder="1"/>
    <xf numFmtId="0" fontId="7" fillId="0" borderId="50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5" fillId="0" borderId="52" xfId="0" applyFont="1" applyBorder="1"/>
    <xf numFmtId="0" fontId="1" fillId="0" borderId="50" xfId="0" applyFont="1" applyBorder="1"/>
    <xf numFmtId="0" fontId="1" fillId="0" borderId="84" xfId="0" applyFont="1" applyBorder="1"/>
    <xf numFmtId="0" fontId="1" fillId="0" borderId="15" xfId="0" applyFont="1" applyBorder="1"/>
    <xf numFmtId="3" fontId="1" fillId="0" borderId="13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0" xfId="0" applyFont="1" applyBorder="1"/>
    <xf numFmtId="3" fontId="1" fillId="0" borderId="13" xfId="0" applyNumberFormat="1" applyFont="1" applyBorder="1" applyAlignment="1">
      <alignment horizontal="center"/>
    </xf>
    <xf numFmtId="3" fontId="1" fillId="0" borderId="66" xfId="0" applyNumberFormat="1" applyFont="1" applyBorder="1" applyAlignment="1">
      <alignment horizontal="center"/>
    </xf>
    <xf numFmtId="0" fontId="5" fillId="0" borderId="18" xfId="0" applyFont="1" applyBorder="1"/>
    <xf numFmtId="3" fontId="5" fillId="0" borderId="17" xfId="0" applyNumberFormat="1" applyFont="1" applyFill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5" xfId="0" applyFont="1" applyBorder="1"/>
    <xf numFmtId="3" fontId="1" fillId="0" borderId="14" xfId="0" applyNumberFormat="1" applyFont="1" applyFill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38" xfId="0" applyFont="1" applyBorder="1"/>
    <xf numFmtId="3" fontId="1" fillId="0" borderId="12" xfId="0" applyNumberFormat="1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70" xfId="0" applyNumberFormat="1" applyFont="1" applyBorder="1" applyAlignment="1">
      <alignment horizontal="center"/>
    </xf>
    <xf numFmtId="0" fontId="5" fillId="0" borderId="6" xfId="0" applyFont="1" applyBorder="1"/>
    <xf numFmtId="0" fontId="19" fillId="0" borderId="0" xfId="0" applyFont="1" applyAlignment="1"/>
    <xf numFmtId="0" fontId="1" fillId="0" borderId="0" xfId="0" applyFont="1" applyAlignment="1"/>
    <xf numFmtId="0" fontId="19" fillId="0" borderId="52" xfId="0" applyFont="1" applyBorder="1" applyAlignment="1"/>
    <xf numFmtId="0" fontId="19" fillId="0" borderId="0" xfId="0" applyFont="1"/>
    <xf numFmtId="0" fontId="1" fillId="0" borderId="50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69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1" fillId="0" borderId="6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69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0" fillId="0" borderId="0" xfId="0" applyFont="1"/>
    <xf numFmtId="49" fontId="2" fillId="0" borderId="0" xfId="0" applyNumberFormat="1" applyFont="1" applyAlignment="1">
      <alignment horizontal="left"/>
    </xf>
    <xf numFmtId="4" fontId="20" fillId="0" borderId="0" xfId="0" applyNumberFormat="1" applyFont="1"/>
    <xf numFmtId="14" fontId="20" fillId="0" borderId="0" xfId="0" applyNumberFormat="1" applyFont="1" applyAlignment="1">
      <alignment horizontal="left"/>
    </xf>
    <xf numFmtId="0" fontId="1" fillId="0" borderId="0" xfId="4" applyFont="1" applyFill="1"/>
    <xf numFmtId="0" fontId="13" fillId="0" borderId="0" xfId="4" applyFont="1" applyFill="1" applyAlignment="1">
      <alignment horizontal="right"/>
    </xf>
    <xf numFmtId="0" fontId="1" fillId="0" borderId="0" xfId="5" applyFont="1" applyFill="1"/>
    <xf numFmtId="3" fontId="1" fillId="0" borderId="0" xfId="4" applyNumberFormat="1" applyFont="1" applyFill="1" applyAlignment="1">
      <alignment horizontal="right"/>
    </xf>
    <xf numFmtId="0" fontId="21" fillId="0" borderId="0" xfId="5" applyFont="1" applyFill="1" applyAlignment="1">
      <alignment horizontal="center"/>
    </xf>
    <xf numFmtId="0" fontId="5" fillId="0" borderId="0" xfId="5" applyFont="1" applyFill="1"/>
    <xf numFmtId="0" fontId="22" fillId="0" borderId="0" xfId="5" applyFont="1" applyFill="1" applyAlignment="1">
      <alignment horizontal="center"/>
    </xf>
    <xf numFmtId="0" fontId="3" fillId="0" borderId="0" xfId="5" applyFont="1" applyFill="1"/>
    <xf numFmtId="0" fontId="9" fillId="0" borderId="0" xfId="5" applyFont="1" applyFill="1"/>
    <xf numFmtId="0" fontId="23" fillId="0" borderId="0" xfId="5" applyFont="1" applyFill="1" applyAlignment="1">
      <alignment horizontal="center"/>
    </xf>
    <xf numFmtId="3" fontId="20" fillId="0" borderId="0" xfId="5" applyNumberFormat="1" applyFont="1" applyFill="1" applyAlignment="1">
      <alignment horizontal="right"/>
    </xf>
    <xf numFmtId="3" fontId="7" fillId="0" borderId="30" xfId="6" applyNumberFormat="1" applyFont="1" applyFill="1" applyBorder="1"/>
    <xf numFmtId="3" fontId="7" fillId="0" borderId="34" xfId="6" applyNumberFormat="1" applyFont="1" applyFill="1" applyBorder="1" applyAlignment="1">
      <alignment horizontal="center"/>
    </xf>
    <xf numFmtId="3" fontId="7" fillId="0" borderId="64" xfId="6" applyNumberFormat="1" applyFont="1" applyFill="1" applyBorder="1" applyAlignment="1">
      <alignment horizontal="center"/>
    </xf>
    <xf numFmtId="3" fontId="7" fillId="0" borderId="53" xfId="6" applyNumberFormat="1" applyFont="1" applyFill="1" applyBorder="1"/>
    <xf numFmtId="0" fontId="7" fillId="0" borderId="57" xfId="5" applyFont="1" applyFill="1" applyBorder="1" applyAlignment="1">
      <alignment horizontal="center"/>
    </xf>
    <xf numFmtId="0" fontId="7" fillId="0" borderId="68" xfId="5" applyFont="1" applyFill="1" applyBorder="1" applyAlignment="1">
      <alignment horizontal="center"/>
    </xf>
    <xf numFmtId="3" fontId="7" fillId="0" borderId="24" xfId="6" applyNumberFormat="1" applyFont="1" applyFill="1" applyBorder="1"/>
    <xf numFmtId="3" fontId="7" fillId="0" borderId="6" xfId="6" applyNumberFormat="1" applyFont="1" applyFill="1" applyBorder="1" applyAlignment="1">
      <alignment horizontal="center"/>
    </xf>
    <xf numFmtId="3" fontId="7" fillId="0" borderId="4" xfId="6" applyNumberFormat="1" applyFont="1" applyFill="1" applyBorder="1" applyAlignment="1">
      <alignment horizontal="center"/>
    </xf>
    <xf numFmtId="3" fontId="5" fillId="0" borderId="24" xfId="6" applyNumberFormat="1" applyFont="1" applyFill="1" applyBorder="1"/>
    <xf numFmtId="3" fontId="3" fillId="0" borderId="6" xfId="6" applyNumberFormat="1" applyFont="1" applyFill="1" applyBorder="1" applyAlignment="1">
      <alignment horizontal="right"/>
    </xf>
    <xf numFmtId="3" fontId="3" fillId="0" borderId="1" xfId="6" applyNumberFormat="1" applyFont="1" applyFill="1" applyBorder="1" applyAlignment="1">
      <alignment horizontal="right"/>
    </xf>
    <xf numFmtId="3" fontId="3" fillId="0" borderId="24" xfId="6" applyNumberFormat="1" applyFont="1" applyFill="1" applyBorder="1" applyAlignment="1">
      <alignment horizontal="right"/>
    </xf>
    <xf numFmtId="49" fontId="12" fillId="0" borderId="24" xfId="5" applyNumberFormat="1" applyFont="1" applyFill="1" applyBorder="1" applyAlignment="1">
      <alignment vertical="top" wrapText="1"/>
    </xf>
    <xf numFmtId="3" fontId="12" fillId="0" borderId="18" xfId="5" applyNumberFormat="1" applyFont="1" applyFill="1" applyBorder="1" applyAlignment="1">
      <alignment vertical="top"/>
    </xf>
    <xf numFmtId="3" fontId="12" fillId="0" borderId="1" xfId="5" applyNumberFormat="1" applyFont="1" applyFill="1" applyBorder="1" applyAlignment="1">
      <alignment vertical="top"/>
    </xf>
    <xf numFmtId="3" fontId="12" fillId="0" borderId="27" xfId="5" applyNumberFormat="1" applyFont="1" applyFill="1" applyBorder="1" applyAlignment="1">
      <alignment vertical="top"/>
    </xf>
    <xf numFmtId="49" fontId="20" fillId="0" borderId="85" xfId="5" applyNumberFormat="1" applyFont="1" applyFill="1" applyBorder="1" applyAlignment="1">
      <alignment vertical="top" wrapText="1"/>
    </xf>
    <xf numFmtId="3" fontId="1" fillId="0" borderId="15" xfId="4" applyNumberFormat="1" applyFont="1" applyBorder="1"/>
    <xf numFmtId="3" fontId="1" fillId="0" borderId="10" xfId="4" applyNumberFormat="1" applyFont="1" applyBorder="1"/>
    <xf numFmtId="49" fontId="20" fillId="0" borderId="86" xfId="5" applyNumberFormat="1" applyFont="1" applyFill="1" applyBorder="1" applyAlignment="1">
      <alignment vertical="top" wrapText="1"/>
    </xf>
    <xf numFmtId="3" fontId="1" fillId="0" borderId="11" xfId="4" applyNumberFormat="1" applyFont="1" applyBorder="1"/>
    <xf numFmtId="3" fontId="1" fillId="0" borderId="66" xfId="4" applyNumberFormat="1" applyFont="1" applyBorder="1"/>
    <xf numFmtId="3" fontId="1" fillId="0" borderId="11" xfId="4" applyNumberFormat="1" applyFont="1" applyFill="1" applyBorder="1"/>
    <xf numFmtId="3" fontId="1" fillId="0" borderId="66" xfId="4" applyNumberFormat="1" applyFont="1" applyFill="1" applyBorder="1"/>
    <xf numFmtId="49" fontId="20" fillId="0" borderId="86" xfId="5" applyNumberFormat="1" applyFont="1" applyFill="1" applyBorder="1" applyAlignment="1">
      <alignment wrapText="1"/>
    </xf>
    <xf numFmtId="49" fontId="20" fillId="0" borderId="87" xfId="5" applyNumberFormat="1" applyFont="1" applyFill="1" applyBorder="1" applyAlignment="1">
      <alignment vertical="top" wrapText="1"/>
    </xf>
    <xf numFmtId="3" fontId="1" fillId="0" borderId="3" xfId="4" applyNumberFormat="1" applyFont="1" applyBorder="1"/>
    <xf numFmtId="3" fontId="1" fillId="0" borderId="69" xfId="4" applyNumberFormat="1" applyFont="1" applyBorder="1"/>
    <xf numFmtId="3" fontId="1" fillId="0" borderId="69" xfId="4" applyNumberFormat="1" applyFont="1" applyFill="1" applyBorder="1"/>
    <xf numFmtId="49" fontId="24" fillId="0" borderId="27" xfId="5" applyNumberFormat="1" applyFont="1" applyFill="1" applyBorder="1" applyAlignment="1">
      <alignment vertical="top" wrapText="1"/>
    </xf>
    <xf numFmtId="3" fontId="24" fillId="0" borderId="18" xfId="5" applyNumberFormat="1" applyFont="1" applyFill="1" applyBorder="1" applyAlignment="1">
      <alignment vertical="top"/>
    </xf>
    <xf numFmtId="3" fontId="24" fillId="0" borderId="1" xfId="5" applyNumberFormat="1" applyFont="1" applyFill="1" applyBorder="1" applyAlignment="1">
      <alignment vertical="top"/>
    </xf>
    <xf numFmtId="49" fontId="24" fillId="0" borderId="88" xfId="5" applyNumberFormat="1" applyFont="1" applyFill="1" applyBorder="1" applyAlignment="1">
      <alignment vertical="top" wrapText="1"/>
    </xf>
    <xf numFmtId="3" fontId="24" fillId="0" borderId="6" xfId="5" applyNumberFormat="1" applyFont="1" applyFill="1" applyBorder="1" applyAlignment="1">
      <alignment vertical="top"/>
    </xf>
    <xf numFmtId="3" fontId="24" fillId="0" borderId="89" xfId="5" applyNumberFormat="1" applyFont="1" applyFill="1" applyBorder="1" applyAlignment="1">
      <alignment vertical="top"/>
    </xf>
    <xf numFmtId="3" fontId="24" fillId="0" borderId="4" xfId="5" applyNumberFormat="1" applyFont="1" applyFill="1" applyBorder="1" applyAlignment="1">
      <alignment vertical="top"/>
    </xf>
    <xf numFmtId="3" fontId="1" fillId="0" borderId="52" xfId="4" applyNumberFormat="1" applyFont="1" applyBorder="1"/>
    <xf numFmtId="3" fontId="1" fillId="0" borderId="84" xfId="4" applyNumberFormat="1" applyFont="1" applyBorder="1"/>
    <xf numFmtId="49" fontId="20" fillId="0" borderId="90" xfId="5" applyNumberFormat="1" applyFont="1" applyFill="1" applyBorder="1" applyAlignment="1">
      <alignment vertical="top" wrapText="1"/>
    </xf>
    <xf numFmtId="3" fontId="1" fillId="0" borderId="10" xfId="4" applyNumberFormat="1" applyFont="1" applyFill="1" applyBorder="1"/>
    <xf numFmtId="3" fontId="1" fillId="0" borderId="15" xfId="4" applyNumberFormat="1" applyFont="1" applyFill="1" applyBorder="1"/>
    <xf numFmtId="49" fontId="20" fillId="0" borderId="91" xfId="5" applyNumberFormat="1" applyFont="1" applyFill="1" applyBorder="1" applyAlignment="1">
      <alignment vertical="top" wrapText="1"/>
    </xf>
    <xf numFmtId="3" fontId="1" fillId="0" borderId="70" xfId="4" applyNumberFormat="1" applyFont="1" applyBorder="1"/>
    <xf numFmtId="49" fontId="12" fillId="0" borderId="53" xfId="5" applyNumberFormat="1" applyFont="1" applyFill="1" applyBorder="1" applyAlignment="1">
      <alignment vertical="top" wrapText="1"/>
    </xf>
    <xf numFmtId="3" fontId="12" fillId="0" borderId="34" xfId="5" applyNumberFormat="1" applyFont="1" applyFill="1" applyBorder="1" applyAlignment="1">
      <alignment vertical="top"/>
    </xf>
    <xf numFmtId="3" fontId="12" fillId="0" borderId="64" xfId="5" applyNumberFormat="1" applyFont="1" applyFill="1" applyBorder="1" applyAlignment="1">
      <alignment vertical="top"/>
    </xf>
    <xf numFmtId="3" fontId="12" fillId="0" borderId="30" xfId="5" applyNumberFormat="1" applyFont="1" applyFill="1" applyBorder="1" applyAlignment="1">
      <alignment vertical="top"/>
    </xf>
    <xf numFmtId="3" fontId="24" fillId="0" borderId="27" xfId="5" applyNumberFormat="1" applyFont="1" applyFill="1" applyBorder="1" applyAlignment="1">
      <alignment vertical="top"/>
    </xf>
    <xf numFmtId="49" fontId="24" fillId="0" borderId="0" xfId="5" applyNumberFormat="1" applyFont="1" applyFill="1" applyBorder="1" applyAlignment="1">
      <alignment vertical="top" wrapText="1"/>
    </xf>
    <xf numFmtId="3" fontId="24" fillId="0" borderId="0" xfId="5" applyNumberFormat="1" applyFont="1" applyFill="1" applyBorder="1" applyAlignment="1">
      <alignment vertical="top"/>
    </xf>
    <xf numFmtId="3" fontId="24" fillId="0" borderId="92" xfId="5" applyNumberFormat="1" applyFont="1" applyFill="1" applyBorder="1" applyAlignment="1">
      <alignment vertical="top"/>
    </xf>
    <xf numFmtId="3" fontId="24" fillId="0" borderId="93" xfId="5" applyNumberFormat="1" applyFont="1" applyFill="1" applyBorder="1" applyAlignment="1">
      <alignment vertical="top"/>
    </xf>
    <xf numFmtId="3" fontId="24" fillId="0" borderId="88" xfId="5" applyNumberFormat="1" applyFont="1" applyFill="1" applyBorder="1" applyAlignment="1">
      <alignment vertical="top"/>
    </xf>
    <xf numFmtId="49" fontId="20" fillId="0" borderId="94" xfId="5" applyNumberFormat="1" applyFont="1" applyFill="1" applyBorder="1" applyAlignment="1">
      <alignment vertical="top" wrapText="1"/>
    </xf>
    <xf numFmtId="49" fontId="20" fillId="0" borderId="94" xfId="5" applyNumberFormat="1" applyFont="1" applyFill="1" applyBorder="1" applyAlignment="1">
      <alignment wrapText="1"/>
    </xf>
    <xf numFmtId="49" fontId="20" fillId="0" borderId="95" xfId="5" applyNumberFormat="1" applyFont="1" applyFill="1" applyBorder="1" applyAlignment="1">
      <alignment vertical="top" wrapText="1"/>
    </xf>
    <xf numFmtId="3" fontId="1" fillId="0" borderId="38" xfId="4" applyNumberFormat="1" applyFont="1" applyBorder="1"/>
    <xf numFmtId="49" fontId="24" fillId="0" borderId="96" xfId="5" applyNumberFormat="1" applyFont="1" applyFill="1" applyBorder="1" applyAlignment="1">
      <alignment vertical="top" wrapText="1"/>
    </xf>
    <xf numFmtId="3" fontId="24" fillId="0" borderId="97" xfId="5" applyNumberFormat="1" applyFont="1" applyFill="1" applyBorder="1" applyAlignment="1">
      <alignment vertical="top"/>
    </xf>
    <xf numFmtId="3" fontId="24" fillId="0" borderId="98" xfId="5" applyNumberFormat="1" applyFont="1" applyFill="1" applyBorder="1" applyAlignment="1">
      <alignment vertical="top"/>
    </xf>
    <xf numFmtId="3" fontId="24" fillId="0" borderId="96" xfId="5" applyNumberFormat="1" applyFont="1" applyFill="1" applyBorder="1" applyAlignment="1">
      <alignment vertical="top"/>
    </xf>
    <xf numFmtId="49" fontId="20" fillId="0" borderId="99" xfId="5" applyNumberFormat="1" applyFont="1" applyFill="1" applyBorder="1" applyAlignment="1">
      <alignment wrapText="1"/>
    </xf>
    <xf numFmtId="3" fontId="1" fillId="0" borderId="100" xfId="4" applyNumberFormat="1" applyFont="1" applyBorder="1"/>
    <xf numFmtId="3" fontId="1" fillId="0" borderId="101" xfId="4" applyNumberFormat="1" applyFont="1" applyBorder="1"/>
    <xf numFmtId="3" fontId="1" fillId="0" borderId="102" xfId="4" applyNumberFormat="1" applyFont="1" applyBorder="1"/>
    <xf numFmtId="49" fontId="24" fillId="0" borderId="103" xfId="5" applyNumberFormat="1" applyFont="1" applyFill="1" applyBorder="1" applyAlignment="1">
      <alignment vertical="top" wrapText="1"/>
    </xf>
    <xf numFmtId="3" fontId="12" fillId="0" borderId="18" xfId="4" applyNumberFormat="1" applyFont="1" applyBorder="1"/>
    <xf numFmtId="3" fontId="12" fillId="0" borderId="1" xfId="4" applyNumberFormat="1" applyFont="1" applyBorder="1"/>
    <xf numFmtId="3" fontId="12" fillId="0" borderId="27" xfId="4" applyNumberFormat="1" applyFont="1" applyBorder="1"/>
    <xf numFmtId="3" fontId="12" fillId="0" borderId="0" xfId="4" applyNumberFormat="1" applyFont="1" applyBorder="1"/>
    <xf numFmtId="0" fontId="20" fillId="0" borderId="0" xfId="5" applyFont="1" applyFill="1"/>
    <xf numFmtId="3" fontId="25" fillId="2" borderId="104" xfId="5" applyNumberFormat="1" applyFont="1" applyFill="1" applyBorder="1" applyAlignment="1">
      <alignment vertical="top" wrapText="1"/>
    </xf>
    <xf numFmtId="3" fontId="1" fillId="2" borderId="11" xfId="4" applyNumberFormat="1" applyFont="1" applyFill="1" applyBorder="1"/>
    <xf numFmtId="3" fontId="1" fillId="2" borderId="3" xfId="4" applyNumberFormat="1" applyFont="1" applyFill="1" applyBorder="1"/>
    <xf numFmtId="3" fontId="1" fillId="2" borderId="0" xfId="4" applyNumberFormat="1" applyFont="1" applyFill="1"/>
    <xf numFmtId="3" fontId="25" fillId="2" borderId="58" xfId="5" applyNumberFormat="1" applyFont="1" applyFill="1" applyBorder="1" applyAlignment="1">
      <alignment horizontal="center" vertical="top"/>
    </xf>
    <xf numFmtId="3" fontId="25" fillId="2" borderId="84" xfId="5" applyNumberFormat="1" applyFont="1" applyFill="1" applyBorder="1" applyAlignment="1">
      <alignment horizontal="center" vertical="top"/>
    </xf>
    <xf numFmtId="3" fontId="25" fillId="2" borderId="107" xfId="5" applyNumberFormat="1" applyFont="1" applyFill="1" applyBorder="1" applyAlignment="1">
      <alignment horizontal="center" vertical="top"/>
    </xf>
    <xf numFmtId="3" fontId="1" fillId="2" borderId="13" xfId="4" applyNumberFormat="1" applyFont="1" applyFill="1" applyBorder="1" applyAlignment="1">
      <alignment horizontal="center"/>
    </xf>
    <xf numFmtId="3" fontId="1" fillId="2" borderId="66" xfId="4" applyNumberFormat="1" applyFont="1" applyFill="1" applyBorder="1" applyAlignment="1">
      <alignment horizontal="center"/>
    </xf>
    <xf numFmtId="3" fontId="1" fillId="2" borderId="2" xfId="4" applyNumberFormat="1" applyFont="1" applyFill="1" applyBorder="1" applyAlignment="1">
      <alignment horizontal="center"/>
    </xf>
    <xf numFmtId="3" fontId="1" fillId="2" borderId="69" xfId="4" applyNumberFormat="1" applyFont="1" applyFill="1" applyBorder="1" applyAlignment="1">
      <alignment horizontal="center"/>
    </xf>
    <xf numFmtId="4" fontId="1" fillId="2" borderId="0" xfId="4" applyNumberFormat="1" applyFont="1" applyFill="1"/>
    <xf numFmtId="4" fontId="25" fillId="2" borderId="104" xfId="5" applyNumberFormat="1" applyFont="1" applyFill="1" applyBorder="1" applyAlignment="1">
      <alignment vertical="top" wrapText="1"/>
    </xf>
    <xf numFmtId="4" fontId="25" fillId="2" borderId="58" xfId="5" applyNumberFormat="1" applyFont="1" applyFill="1" applyBorder="1" applyAlignment="1">
      <alignment horizontal="center" vertical="top"/>
    </xf>
    <xf numFmtId="4" fontId="25" fillId="2" borderId="84" xfId="5" applyNumberFormat="1" applyFont="1" applyFill="1" applyBorder="1" applyAlignment="1">
      <alignment horizontal="center" vertical="top"/>
    </xf>
    <xf numFmtId="4" fontId="25" fillId="2" borderId="107" xfId="5" applyNumberFormat="1" applyFont="1" applyFill="1" applyBorder="1" applyAlignment="1">
      <alignment horizontal="center" vertical="top"/>
    </xf>
    <xf numFmtId="4" fontId="1" fillId="0" borderId="13" xfId="4" applyNumberFormat="1" applyFont="1" applyFill="1" applyBorder="1" applyAlignment="1">
      <alignment horizontal="right"/>
    </xf>
    <xf numFmtId="4" fontId="1" fillId="0" borderId="66" xfId="4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4" fontId="1" fillId="0" borderId="69" xfId="4" applyNumberFormat="1" applyFont="1" applyFill="1" applyBorder="1" applyAlignment="1">
      <alignment horizontal="right"/>
    </xf>
    <xf numFmtId="4" fontId="1" fillId="0" borderId="2" xfId="4" applyNumberFormat="1" applyFont="1" applyFill="1" applyBorder="1" applyAlignment="1">
      <alignment horizontal="right"/>
    </xf>
    <xf numFmtId="0" fontId="26" fillId="0" borderId="0" xfId="4" applyFont="1" applyFill="1"/>
    <xf numFmtId="0" fontId="1" fillId="0" borderId="0" xfId="4" applyFont="1" applyFill="1" applyBorder="1"/>
    <xf numFmtId="4" fontId="1" fillId="0" borderId="0" xfId="4" applyNumberFormat="1" applyFont="1" applyFill="1" applyBorder="1"/>
    <xf numFmtId="0" fontId="1" fillId="0" borderId="0" xfId="5" applyFont="1" applyFill="1" applyBorder="1"/>
    <xf numFmtId="4" fontId="1" fillId="2" borderId="0" xfId="4" applyNumberFormat="1" applyFont="1" applyFill="1" applyBorder="1"/>
    <xf numFmtId="4" fontId="1" fillId="0" borderId="0" xfId="5" applyNumberFormat="1" applyFont="1" applyFill="1" applyBorder="1"/>
    <xf numFmtId="0" fontId="1" fillId="0" borderId="0" xfId="4" applyFont="1"/>
    <xf numFmtId="4" fontId="5" fillId="0" borderId="0" xfId="5" applyNumberFormat="1" applyFont="1" applyFill="1" applyBorder="1"/>
    <xf numFmtId="0" fontId="1" fillId="0" borderId="0" xfId="1" applyFont="1" applyAlignment="1">
      <alignment horizontal="right"/>
    </xf>
    <xf numFmtId="0" fontId="3" fillId="0" borderId="0" xfId="1" applyFont="1" applyFill="1" applyBorder="1" applyAlignment="1">
      <alignment horizontal="left"/>
    </xf>
    <xf numFmtId="0" fontId="9" fillId="0" borderId="0" xfId="1" applyFont="1" applyFill="1" applyAlignment="1">
      <alignment horizontal="left"/>
    </xf>
    <xf numFmtId="0" fontId="5" fillId="0" borderId="0" xfId="1" applyFont="1" applyFill="1" applyBorder="1" applyAlignment="1">
      <alignment horizontal="left"/>
    </xf>
    <xf numFmtId="0" fontId="1" fillId="0" borderId="0" xfId="1" applyFont="1" applyFill="1" applyAlignment="1">
      <alignment horizontal="left"/>
    </xf>
    <xf numFmtId="164" fontId="5" fillId="0" borderId="0" xfId="2" applyNumberFormat="1" applyFont="1" applyFill="1" applyAlignment="1"/>
    <xf numFmtId="0" fontId="1" fillId="0" borderId="0" xfId="1" applyFont="1" applyFill="1" applyAlignment="1"/>
    <xf numFmtId="164" fontId="3" fillId="0" borderId="0" xfId="2" applyNumberFormat="1" applyFont="1" applyFill="1" applyAlignment="1">
      <alignment horizontal="left"/>
    </xf>
    <xf numFmtId="0" fontId="3" fillId="0" borderId="0" xfId="1" applyFont="1" applyFill="1" applyAlignment="1"/>
    <xf numFmtId="0" fontId="9" fillId="0" borderId="0" xfId="1" applyFont="1" applyFill="1" applyAlignment="1"/>
    <xf numFmtId="3" fontId="1" fillId="0" borderId="73" xfId="3" applyNumberFormat="1" applyFont="1" applyFill="1" applyBorder="1" applyAlignment="1">
      <alignment horizontal="center"/>
    </xf>
    <xf numFmtId="3" fontId="1" fillId="0" borderId="72" xfId="3" applyNumberFormat="1" applyFont="1" applyFill="1" applyBorder="1" applyAlignment="1">
      <alignment horizontal="center"/>
    </xf>
    <xf numFmtId="0" fontId="3" fillId="0" borderId="0" xfId="3" applyFont="1" applyFill="1" applyAlignment="1"/>
    <xf numFmtId="0" fontId="7" fillId="0" borderId="23" xfId="3" applyFont="1" applyFill="1" applyBorder="1" applyAlignment="1">
      <alignment horizontal="center"/>
    </xf>
    <xf numFmtId="0" fontId="7" fillId="0" borderId="22" xfId="3" applyFont="1" applyFill="1" applyBorder="1" applyAlignment="1">
      <alignment horizontal="center"/>
    </xf>
    <xf numFmtId="3" fontId="1" fillId="0" borderId="75" xfId="3" applyNumberFormat="1" applyFont="1" applyFill="1" applyBorder="1" applyAlignment="1">
      <alignment horizontal="center"/>
    </xf>
    <xf numFmtId="3" fontId="1" fillId="0" borderId="74" xfId="3" applyNumberFormat="1" applyFont="1" applyFill="1" applyBorder="1" applyAlignment="1">
      <alignment horizontal="center"/>
    </xf>
    <xf numFmtId="0" fontId="1" fillId="0" borderId="22" xfId="3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1" fillId="0" borderId="69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50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3" fontId="1" fillId="0" borderId="13" xfId="0" applyNumberFormat="1" applyFont="1" applyFill="1" applyBorder="1" applyAlignment="1">
      <alignment horizontal="center"/>
    </xf>
    <xf numFmtId="3" fontId="1" fillId="0" borderId="40" xfId="0" applyNumberFormat="1" applyFont="1" applyFill="1" applyBorder="1" applyAlignment="1">
      <alignment horizontal="center"/>
    </xf>
    <xf numFmtId="3" fontId="1" fillId="0" borderId="67" xfId="0" applyNumberFormat="1" applyFont="1" applyFill="1" applyBorder="1" applyAlignment="1">
      <alignment horizontal="center"/>
    </xf>
    <xf numFmtId="3" fontId="1" fillId="2" borderId="20" xfId="4" applyNumberFormat="1" applyFont="1" applyFill="1" applyBorder="1" applyAlignment="1">
      <alignment horizontal="right"/>
    </xf>
    <xf numFmtId="4" fontId="1" fillId="2" borderId="20" xfId="4" applyNumberFormat="1" applyFont="1" applyFill="1" applyBorder="1" applyAlignment="1">
      <alignment horizontal="right"/>
    </xf>
    <xf numFmtId="3" fontId="20" fillId="0" borderId="20" xfId="5" applyNumberFormat="1" applyFont="1" applyFill="1" applyBorder="1" applyAlignment="1">
      <alignment horizontal="right"/>
    </xf>
    <xf numFmtId="3" fontId="25" fillId="2" borderId="105" xfId="5" applyNumberFormat="1" applyFont="1" applyFill="1" applyBorder="1" applyAlignment="1">
      <alignment horizontal="center" vertical="top"/>
    </xf>
    <xf numFmtId="3" fontId="25" fillId="2" borderId="74" xfId="5" applyNumberFormat="1" applyFont="1" applyFill="1" applyBorder="1" applyAlignment="1">
      <alignment horizontal="center" vertical="top"/>
    </xf>
    <xf numFmtId="3" fontId="25" fillId="2" borderId="75" xfId="5" applyNumberFormat="1" applyFont="1" applyFill="1" applyBorder="1" applyAlignment="1">
      <alignment horizontal="center" vertical="top"/>
    </xf>
    <xf numFmtId="3" fontId="1" fillId="2" borderId="40" xfId="4" applyNumberFormat="1" applyFont="1" applyFill="1" applyBorder="1" applyAlignment="1">
      <alignment horizontal="center"/>
    </xf>
    <xf numFmtId="3" fontId="1" fillId="2" borderId="67" xfId="4" applyNumberFormat="1" applyFont="1" applyFill="1" applyBorder="1" applyAlignment="1">
      <alignment horizontal="center"/>
    </xf>
    <xf numFmtId="3" fontId="1" fillId="2" borderId="106" xfId="4" applyNumberFormat="1" applyFont="1" applyFill="1" applyBorder="1" applyAlignment="1">
      <alignment horizontal="center"/>
    </xf>
    <xf numFmtId="3" fontId="1" fillId="2" borderId="46" xfId="4" applyNumberFormat="1" applyFont="1" applyFill="1" applyBorder="1" applyAlignment="1">
      <alignment horizontal="center"/>
    </xf>
    <xf numFmtId="3" fontId="1" fillId="2" borderId="72" xfId="4" applyNumberFormat="1" applyFont="1" applyFill="1" applyBorder="1" applyAlignment="1">
      <alignment horizontal="center"/>
    </xf>
    <xf numFmtId="3" fontId="1" fillId="2" borderId="73" xfId="4" applyNumberFormat="1" applyFont="1" applyFill="1" applyBorder="1" applyAlignment="1">
      <alignment horizontal="center"/>
    </xf>
  </cellXfs>
  <cellStyles count="7">
    <cellStyle name="Čárka 2" xfId="2"/>
    <cellStyle name="Normální" xfId="0" builtinId="0"/>
    <cellStyle name="Normální 2 2" xfId="1"/>
    <cellStyle name="Normální 3" xfId="4"/>
    <cellStyle name="Normální 4 2" xfId="5"/>
    <cellStyle name="normální_List1" xfId="3"/>
    <cellStyle name="normální_List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G56"/>
  <sheetViews>
    <sheetView view="pageLayout" topLeftCell="A13" zoomScaleNormal="100" workbookViewId="0">
      <selection activeCell="B56" sqref="B56"/>
    </sheetView>
  </sheetViews>
  <sheetFormatPr defaultRowHeight="12.75" x14ac:dyDescent="0.2"/>
  <cols>
    <col min="1" max="1" width="22.7109375" style="1" customWidth="1"/>
    <col min="2" max="2" width="20.42578125" style="1" customWidth="1"/>
    <col min="3" max="3" width="18.5703125" style="1" customWidth="1"/>
    <col min="4" max="4" width="18.7109375" style="1" customWidth="1"/>
    <col min="5" max="5" width="26.42578125" style="2" hidden="1" customWidth="1"/>
    <col min="6" max="6" width="9.140625" style="1"/>
    <col min="7" max="7" width="9.140625" style="1" customWidth="1"/>
    <col min="8" max="16384" width="9.140625" style="1"/>
  </cols>
  <sheetData>
    <row r="1" spans="1:7" x14ac:dyDescent="0.2">
      <c r="D1" s="595" t="s">
        <v>287</v>
      </c>
    </row>
    <row r="2" spans="1:7" x14ac:dyDescent="0.2">
      <c r="A2" s="6"/>
      <c r="B2" s="5"/>
      <c r="C2" s="5"/>
      <c r="D2" s="289" t="s">
        <v>274</v>
      </c>
      <c r="E2" s="4"/>
      <c r="F2" s="5"/>
      <c r="G2" s="5"/>
    </row>
    <row r="3" spans="1:7" ht="16.5" x14ac:dyDescent="0.2">
      <c r="A3" s="42" t="s">
        <v>45</v>
      </c>
      <c r="B3" s="5"/>
      <c r="C3" s="5"/>
      <c r="E3" s="4"/>
      <c r="F3" s="5"/>
      <c r="G3" s="5"/>
    </row>
    <row r="4" spans="1:7" x14ac:dyDescent="0.2">
      <c r="A4" s="6"/>
      <c r="B4" s="5"/>
      <c r="C4" s="5"/>
      <c r="D4" s="5"/>
      <c r="E4" s="4"/>
      <c r="F4" s="5"/>
      <c r="G4" s="5"/>
    </row>
    <row r="5" spans="1:7" ht="18" x14ac:dyDescent="0.25">
      <c r="A5" s="596" t="s">
        <v>44</v>
      </c>
      <c r="B5" s="597"/>
      <c r="C5" s="597"/>
      <c r="D5" s="41"/>
      <c r="E5" s="4"/>
      <c r="F5" s="5"/>
      <c r="G5" s="5"/>
    </row>
    <row r="6" spans="1:7" ht="13.5" thickBot="1" x14ac:dyDescent="0.25">
      <c r="A6" s="40"/>
      <c r="B6" s="39"/>
      <c r="C6" s="38"/>
      <c r="D6" s="38" t="s">
        <v>43</v>
      </c>
      <c r="E6" s="4"/>
      <c r="F6" s="5"/>
      <c r="G6" s="5"/>
    </row>
    <row r="7" spans="1:7" ht="13.5" thickBot="1" x14ac:dyDescent="0.25">
      <c r="A7" s="37" t="s">
        <v>42</v>
      </c>
      <c r="B7" s="36" t="s">
        <v>41</v>
      </c>
      <c r="C7" s="36" t="s">
        <v>40</v>
      </c>
      <c r="D7" s="35" t="s">
        <v>39</v>
      </c>
      <c r="E7" s="4"/>
      <c r="F7" s="5"/>
      <c r="G7" s="5"/>
    </row>
    <row r="8" spans="1:7" ht="13.5" thickBot="1" x14ac:dyDescent="0.25">
      <c r="A8" s="34" t="s">
        <v>38</v>
      </c>
      <c r="B8" s="33"/>
      <c r="C8" s="32"/>
      <c r="D8" s="31"/>
      <c r="E8" s="4"/>
      <c r="F8" s="5"/>
      <c r="G8" s="5"/>
    </row>
    <row r="9" spans="1:7" x14ac:dyDescent="0.2">
      <c r="A9" s="23" t="s">
        <v>37</v>
      </c>
      <c r="B9" s="22">
        <v>27919847.120000001</v>
      </c>
      <c r="C9" s="22">
        <v>27861901.73</v>
      </c>
      <c r="D9" s="17">
        <f t="shared" ref="D9:D21" si="0">SUM(B9-C9)</f>
        <v>57945.390000000596</v>
      </c>
      <c r="E9" s="7">
        <f t="shared" ref="E9:E21" si="1">SUM(B9-C9)</f>
        <v>57945.390000000596</v>
      </c>
      <c r="F9" s="5"/>
      <c r="G9" s="5"/>
    </row>
    <row r="10" spans="1:7" x14ac:dyDescent="0.2">
      <c r="A10" s="19" t="s">
        <v>36</v>
      </c>
      <c r="B10" s="21">
        <v>26375830.329999998</v>
      </c>
      <c r="C10" s="21">
        <v>26297345.760000002</v>
      </c>
      <c r="D10" s="17">
        <f t="shared" si="0"/>
        <v>78484.569999996573</v>
      </c>
      <c r="E10" s="7">
        <f t="shared" si="1"/>
        <v>78484.569999996573</v>
      </c>
      <c r="F10" s="5"/>
      <c r="G10" s="5"/>
    </row>
    <row r="11" spans="1:7" x14ac:dyDescent="0.2">
      <c r="A11" s="19" t="s">
        <v>35</v>
      </c>
      <c r="B11" s="21">
        <v>26604165.960000001</v>
      </c>
      <c r="C11" s="21">
        <v>27217761.09</v>
      </c>
      <c r="D11" s="17">
        <f t="shared" si="0"/>
        <v>-613595.12999999896</v>
      </c>
      <c r="E11" s="7">
        <f t="shared" si="1"/>
        <v>-613595.12999999896</v>
      </c>
      <c r="F11" s="5"/>
      <c r="G11" s="5"/>
    </row>
    <row r="12" spans="1:7" x14ac:dyDescent="0.2">
      <c r="A12" s="19" t="s">
        <v>34</v>
      </c>
      <c r="B12" s="21">
        <v>26677476.359999999</v>
      </c>
      <c r="C12" s="21">
        <v>26290787.07</v>
      </c>
      <c r="D12" s="17">
        <f t="shared" si="0"/>
        <v>386689.28999999911</v>
      </c>
      <c r="E12" s="7">
        <f t="shared" si="1"/>
        <v>386689.28999999911</v>
      </c>
      <c r="F12" s="5"/>
      <c r="G12" s="5"/>
    </row>
    <row r="13" spans="1:7" x14ac:dyDescent="0.2">
      <c r="A13" s="19" t="s">
        <v>33</v>
      </c>
      <c r="B13" s="21">
        <v>22515588.789999999</v>
      </c>
      <c r="C13" s="21">
        <v>22153870.16</v>
      </c>
      <c r="D13" s="17">
        <f t="shared" si="0"/>
        <v>361718.62999999896</v>
      </c>
      <c r="E13" s="7">
        <f t="shared" si="1"/>
        <v>361718.62999999896</v>
      </c>
      <c r="F13" s="5"/>
      <c r="G13" s="5"/>
    </row>
    <row r="14" spans="1:7" x14ac:dyDescent="0.2">
      <c r="A14" s="19" t="s">
        <v>32</v>
      </c>
      <c r="B14" s="21">
        <v>25385470.280000001</v>
      </c>
      <c r="C14" s="21">
        <v>25243845.670000002</v>
      </c>
      <c r="D14" s="17">
        <f t="shared" si="0"/>
        <v>141624.6099999994</v>
      </c>
      <c r="E14" s="7">
        <f t="shared" si="1"/>
        <v>141624.6099999994</v>
      </c>
      <c r="F14" s="5"/>
      <c r="G14" s="5"/>
    </row>
    <row r="15" spans="1:7" x14ac:dyDescent="0.2">
      <c r="A15" s="19" t="s">
        <v>31</v>
      </c>
      <c r="B15" s="21">
        <v>25527080.190000001</v>
      </c>
      <c r="C15" s="21">
        <v>25224598.969999999</v>
      </c>
      <c r="D15" s="17">
        <f t="shared" si="0"/>
        <v>302481.22000000253</v>
      </c>
      <c r="E15" s="7">
        <f t="shared" si="1"/>
        <v>302481.22000000253</v>
      </c>
      <c r="F15" s="5"/>
      <c r="G15" s="5"/>
    </row>
    <row r="16" spans="1:7" x14ac:dyDescent="0.2">
      <c r="A16" s="19" t="s">
        <v>30</v>
      </c>
      <c r="B16" s="21">
        <v>22017018.989999998</v>
      </c>
      <c r="C16" s="21">
        <v>21791252.289999999</v>
      </c>
      <c r="D16" s="17">
        <f t="shared" si="0"/>
        <v>225766.69999999925</v>
      </c>
      <c r="E16" s="7">
        <f t="shared" si="1"/>
        <v>225766.69999999925</v>
      </c>
      <c r="F16" s="5"/>
      <c r="G16" s="5"/>
    </row>
    <row r="17" spans="1:7" x14ac:dyDescent="0.2">
      <c r="A17" s="19" t="s">
        <v>29</v>
      </c>
      <c r="B17" s="21">
        <v>25739189.98</v>
      </c>
      <c r="C17" s="21">
        <v>25638719.149999999</v>
      </c>
      <c r="D17" s="17">
        <f t="shared" si="0"/>
        <v>100470.83000000194</v>
      </c>
      <c r="E17" s="7">
        <f t="shared" si="1"/>
        <v>100470.83000000194</v>
      </c>
      <c r="F17" s="5"/>
      <c r="G17" s="5"/>
    </row>
    <row r="18" spans="1:7" x14ac:dyDescent="0.2">
      <c r="A18" s="19" t="s">
        <v>28</v>
      </c>
      <c r="B18" s="21">
        <v>23587226.539999999</v>
      </c>
      <c r="C18" s="21">
        <v>23353113.079999998</v>
      </c>
      <c r="D18" s="17">
        <f t="shared" si="0"/>
        <v>234113.46000000089</v>
      </c>
      <c r="E18" s="7">
        <f t="shared" si="1"/>
        <v>234113.46000000089</v>
      </c>
      <c r="F18" s="5"/>
      <c r="G18" s="5"/>
    </row>
    <row r="19" spans="1:7" x14ac:dyDescent="0.2">
      <c r="A19" s="19" t="s">
        <v>27</v>
      </c>
      <c r="B19" s="21">
        <v>20329061.640000001</v>
      </c>
      <c r="C19" s="21">
        <v>20516100.030000001</v>
      </c>
      <c r="D19" s="17">
        <f t="shared" si="0"/>
        <v>-187038.3900000006</v>
      </c>
      <c r="E19" s="7">
        <f t="shared" si="1"/>
        <v>-187038.3900000006</v>
      </c>
    </row>
    <row r="20" spans="1:7" x14ac:dyDescent="0.2">
      <c r="A20" s="19" t="s">
        <v>26</v>
      </c>
      <c r="B20" s="20">
        <v>25606938.07</v>
      </c>
      <c r="C20" s="20">
        <v>25254974.609999999</v>
      </c>
      <c r="D20" s="17">
        <f t="shared" si="0"/>
        <v>351963.46000000089</v>
      </c>
      <c r="E20" s="7">
        <f t="shared" si="1"/>
        <v>351963.46000000089</v>
      </c>
    </row>
    <row r="21" spans="1:7" ht="13.5" thickBot="1" x14ac:dyDescent="0.25">
      <c r="A21" s="19" t="s">
        <v>25</v>
      </c>
      <c r="B21" s="18">
        <v>27327823.949999999</v>
      </c>
      <c r="C21" s="18">
        <v>26811706.739999998</v>
      </c>
      <c r="D21" s="17">
        <f t="shared" si="0"/>
        <v>516117.21000000089</v>
      </c>
      <c r="E21" s="7">
        <f t="shared" si="1"/>
        <v>516117.21000000089</v>
      </c>
    </row>
    <row r="22" spans="1:7" ht="15" thickBot="1" x14ac:dyDescent="0.25">
      <c r="A22" s="30" t="s">
        <v>24</v>
      </c>
      <c r="B22" s="29">
        <f>SUM(B9:B21)</f>
        <v>325612718.19999999</v>
      </c>
      <c r="C22" s="29">
        <f>SUM(C9:C21)</f>
        <v>323655976.35000002</v>
      </c>
      <c r="D22" s="28">
        <f>SUM(D9:D21)</f>
        <v>1956741.8500000015</v>
      </c>
      <c r="E22" s="7">
        <f>SUM(E9:E21)</f>
        <v>1956741.8500000015</v>
      </c>
    </row>
    <row r="23" spans="1:7" ht="13.5" thickBot="1" x14ac:dyDescent="0.25">
      <c r="A23" s="27" t="s">
        <v>23</v>
      </c>
      <c r="B23" s="26"/>
      <c r="C23" s="25"/>
      <c r="D23" s="24"/>
      <c r="E23" s="7"/>
    </row>
    <row r="24" spans="1:7" x14ac:dyDescent="0.2">
      <c r="A24" s="23" t="s">
        <v>22</v>
      </c>
      <c r="B24" s="22">
        <v>3748812.16</v>
      </c>
      <c r="C24" s="22">
        <v>3635040.3</v>
      </c>
      <c r="D24" s="17">
        <f t="shared" ref="D24:D43" si="2">SUM(B24-C24)</f>
        <v>113771.86000000034</v>
      </c>
      <c r="E24" s="7">
        <f t="shared" ref="E24:E43" si="3">SUM(B24-C24)</f>
        <v>113771.86000000034</v>
      </c>
    </row>
    <row r="25" spans="1:7" x14ac:dyDescent="0.2">
      <c r="A25" s="19" t="s">
        <v>21</v>
      </c>
      <c r="B25" s="4">
        <v>12972063.619999999</v>
      </c>
      <c r="C25" s="21">
        <v>12598941.470000001</v>
      </c>
      <c r="D25" s="17">
        <f t="shared" si="2"/>
        <v>373122.14999999851</v>
      </c>
      <c r="E25" s="7">
        <f t="shared" si="3"/>
        <v>373122.14999999851</v>
      </c>
    </row>
    <row r="26" spans="1:7" x14ac:dyDescent="0.2">
      <c r="A26" s="19" t="s">
        <v>20</v>
      </c>
      <c r="B26" s="21">
        <v>6175053.9000000004</v>
      </c>
      <c r="C26" s="21">
        <v>5822157.0999999996</v>
      </c>
      <c r="D26" s="17">
        <f t="shared" si="2"/>
        <v>352896.80000000075</v>
      </c>
      <c r="E26" s="7">
        <f t="shared" si="3"/>
        <v>352896.80000000075</v>
      </c>
    </row>
    <row r="27" spans="1:7" x14ac:dyDescent="0.2">
      <c r="A27" s="19" t="s">
        <v>19</v>
      </c>
      <c r="B27" s="20">
        <v>11959205.91</v>
      </c>
      <c r="C27" s="20">
        <v>10958119.35</v>
      </c>
      <c r="D27" s="17">
        <f t="shared" si="2"/>
        <v>1001086.5600000005</v>
      </c>
      <c r="E27" s="7">
        <f t="shared" si="3"/>
        <v>1001086.5600000005</v>
      </c>
    </row>
    <row r="28" spans="1:7" x14ac:dyDescent="0.2">
      <c r="A28" s="19" t="s">
        <v>18</v>
      </c>
      <c r="B28" s="20">
        <v>13985795.6</v>
      </c>
      <c r="C28" s="20">
        <v>13510622.119999999</v>
      </c>
      <c r="D28" s="17">
        <f t="shared" si="2"/>
        <v>475173.48000000045</v>
      </c>
      <c r="E28" s="7">
        <f t="shared" si="3"/>
        <v>475173.48000000045</v>
      </c>
    </row>
    <row r="29" spans="1:7" x14ac:dyDescent="0.2">
      <c r="A29" s="19" t="s">
        <v>17</v>
      </c>
      <c r="B29" s="20">
        <v>7131508.2800000003</v>
      </c>
      <c r="C29" s="20">
        <v>7388694.5700000003</v>
      </c>
      <c r="D29" s="17">
        <f t="shared" si="2"/>
        <v>-257186.29000000004</v>
      </c>
      <c r="E29" s="7">
        <f t="shared" si="3"/>
        <v>-257186.29000000004</v>
      </c>
    </row>
    <row r="30" spans="1:7" x14ac:dyDescent="0.2">
      <c r="A30" s="19" t="s">
        <v>16</v>
      </c>
      <c r="B30" s="20">
        <v>7315958.0800000001</v>
      </c>
      <c r="C30" s="20">
        <v>7323445.3799999999</v>
      </c>
      <c r="D30" s="17">
        <f t="shared" si="2"/>
        <v>-7487.2999999998137</v>
      </c>
      <c r="E30" s="7">
        <f t="shared" si="3"/>
        <v>-7487.2999999998137</v>
      </c>
    </row>
    <row r="31" spans="1:7" x14ac:dyDescent="0.2">
      <c r="A31" s="19" t="s">
        <v>15</v>
      </c>
      <c r="B31" s="20">
        <v>10075363.51</v>
      </c>
      <c r="C31" s="20">
        <v>9762804.7200000007</v>
      </c>
      <c r="D31" s="17">
        <f t="shared" si="2"/>
        <v>312558.78999999911</v>
      </c>
      <c r="E31" s="7">
        <f t="shared" si="3"/>
        <v>312558.78999999911</v>
      </c>
    </row>
    <row r="32" spans="1:7" x14ac:dyDescent="0.2">
      <c r="A32" s="19" t="s">
        <v>14</v>
      </c>
      <c r="B32" s="20">
        <v>8898991.1300000008</v>
      </c>
      <c r="C32" s="20">
        <v>8454055.6400000006</v>
      </c>
      <c r="D32" s="17">
        <f t="shared" si="2"/>
        <v>444935.49000000022</v>
      </c>
      <c r="E32" s="7">
        <f t="shared" si="3"/>
        <v>444935.49000000022</v>
      </c>
    </row>
    <row r="33" spans="1:5" x14ac:dyDescent="0.2">
      <c r="A33" s="19" t="s">
        <v>13</v>
      </c>
      <c r="B33" s="20">
        <v>11595787.460000001</v>
      </c>
      <c r="C33" s="20">
        <v>10547541.99</v>
      </c>
      <c r="D33" s="17">
        <f t="shared" si="2"/>
        <v>1048245.4700000007</v>
      </c>
      <c r="E33" s="7">
        <f t="shared" si="3"/>
        <v>1048245.4700000007</v>
      </c>
    </row>
    <row r="34" spans="1:5" x14ac:dyDescent="0.2">
      <c r="A34" s="19" t="s">
        <v>12</v>
      </c>
      <c r="B34" s="20">
        <v>12532152.4</v>
      </c>
      <c r="C34" s="20">
        <v>12291896.470000001</v>
      </c>
      <c r="D34" s="17">
        <f t="shared" si="2"/>
        <v>240255.9299999997</v>
      </c>
      <c r="E34" s="7">
        <f t="shared" si="3"/>
        <v>240255.9299999997</v>
      </c>
    </row>
    <row r="35" spans="1:5" x14ac:dyDescent="0.2">
      <c r="A35" s="19" t="s">
        <v>11</v>
      </c>
      <c r="B35" s="20">
        <v>10615092.380000001</v>
      </c>
      <c r="C35" s="20">
        <v>10084207.9</v>
      </c>
      <c r="D35" s="17">
        <f t="shared" si="2"/>
        <v>530884.48000000045</v>
      </c>
      <c r="E35" s="7">
        <f t="shared" si="3"/>
        <v>530884.48000000045</v>
      </c>
    </row>
    <row r="36" spans="1:5" x14ac:dyDescent="0.2">
      <c r="A36" s="19" t="s">
        <v>10</v>
      </c>
      <c r="B36" s="20">
        <v>6218221.75</v>
      </c>
      <c r="C36" s="20">
        <v>6210742.4199999999</v>
      </c>
      <c r="D36" s="17">
        <f t="shared" si="2"/>
        <v>7479.3300000000745</v>
      </c>
      <c r="E36" s="7">
        <f t="shared" si="3"/>
        <v>7479.3300000000745</v>
      </c>
    </row>
    <row r="37" spans="1:5" x14ac:dyDescent="0.2">
      <c r="A37" s="19" t="s">
        <v>9</v>
      </c>
      <c r="B37" s="20">
        <v>12022766.130000001</v>
      </c>
      <c r="C37" s="20">
        <v>11332415.710000001</v>
      </c>
      <c r="D37" s="17">
        <f t="shared" si="2"/>
        <v>690350.41999999993</v>
      </c>
      <c r="E37" s="7">
        <f t="shared" si="3"/>
        <v>690350.41999999993</v>
      </c>
    </row>
    <row r="38" spans="1:5" x14ac:dyDescent="0.2">
      <c r="A38" s="19" t="s">
        <v>8</v>
      </c>
      <c r="B38" s="20">
        <v>5777710.8600000003</v>
      </c>
      <c r="C38" s="20">
        <v>5759970.1600000001</v>
      </c>
      <c r="D38" s="17">
        <f t="shared" si="2"/>
        <v>17740.700000000186</v>
      </c>
      <c r="E38" s="7">
        <f t="shared" si="3"/>
        <v>17740.700000000186</v>
      </c>
    </row>
    <row r="39" spans="1:5" x14ac:dyDescent="0.2">
      <c r="A39" s="19" t="s">
        <v>7</v>
      </c>
      <c r="B39" s="20">
        <v>5149330.2</v>
      </c>
      <c r="C39" s="20">
        <v>4870904.8499999996</v>
      </c>
      <c r="D39" s="17">
        <f t="shared" si="2"/>
        <v>278425.35000000056</v>
      </c>
      <c r="E39" s="7">
        <f t="shared" si="3"/>
        <v>278425.35000000056</v>
      </c>
    </row>
    <row r="40" spans="1:5" x14ac:dyDescent="0.2">
      <c r="A40" s="19" t="s">
        <v>6</v>
      </c>
      <c r="B40" s="20">
        <v>4065436.74</v>
      </c>
      <c r="C40" s="20">
        <v>4099408.11</v>
      </c>
      <c r="D40" s="17">
        <f t="shared" si="2"/>
        <v>-33971.369999999646</v>
      </c>
      <c r="E40" s="7">
        <f t="shared" si="3"/>
        <v>-33971.369999999646</v>
      </c>
    </row>
    <row r="41" spans="1:5" x14ac:dyDescent="0.2">
      <c r="A41" s="19" t="s">
        <v>5</v>
      </c>
      <c r="B41" s="20">
        <v>5866210.4100000001</v>
      </c>
      <c r="C41" s="20">
        <v>5542715.5599999996</v>
      </c>
      <c r="D41" s="17">
        <f t="shared" si="2"/>
        <v>323494.85000000056</v>
      </c>
      <c r="E41" s="7">
        <f t="shared" si="3"/>
        <v>323494.85000000056</v>
      </c>
    </row>
    <row r="42" spans="1:5" x14ac:dyDescent="0.2">
      <c r="A42" s="19" t="s">
        <v>4</v>
      </c>
      <c r="B42" s="20">
        <v>6848792.7699999996</v>
      </c>
      <c r="C42" s="20">
        <v>6357583.6399999997</v>
      </c>
      <c r="D42" s="17">
        <f t="shared" si="2"/>
        <v>491209.12999999989</v>
      </c>
      <c r="E42" s="7">
        <f t="shared" si="3"/>
        <v>491209.12999999989</v>
      </c>
    </row>
    <row r="43" spans="1:5" ht="13.5" thickBot="1" x14ac:dyDescent="0.25">
      <c r="A43" s="19" t="s">
        <v>3</v>
      </c>
      <c r="B43" s="18">
        <v>6334660.2699999996</v>
      </c>
      <c r="C43" s="18">
        <v>6071534.3399999999</v>
      </c>
      <c r="D43" s="17">
        <f t="shared" si="2"/>
        <v>263125.9299999997</v>
      </c>
      <c r="E43" s="7">
        <f t="shared" si="3"/>
        <v>263125.9299999997</v>
      </c>
    </row>
    <row r="44" spans="1:5" ht="15" thickBot="1" x14ac:dyDescent="0.25">
      <c r="A44" s="16" t="s">
        <v>2</v>
      </c>
      <c r="B44" s="15">
        <f>SUM(B24:B43)</f>
        <v>169288913.56000003</v>
      </c>
      <c r="C44" s="15">
        <f>SUM(C24:C43)</f>
        <v>162622801.80000001</v>
      </c>
      <c r="D44" s="14">
        <f>SUM(D24:D43)</f>
        <v>6666111.7600000016</v>
      </c>
      <c r="E44" s="7">
        <f>SUM(E24:E43)</f>
        <v>6666111.7600000016</v>
      </c>
    </row>
    <row r="45" spans="1:5" ht="15.75" thickTop="1" thickBot="1" x14ac:dyDescent="0.25">
      <c r="A45" s="13" t="s">
        <v>1</v>
      </c>
      <c r="B45" s="12">
        <v>65107745.009999998</v>
      </c>
      <c r="C45" s="12">
        <v>62619521.619999997</v>
      </c>
      <c r="D45" s="11">
        <f>SUM(B45-C45)</f>
        <v>2488223.3900000006</v>
      </c>
      <c r="E45" s="7">
        <f>SUM(B45-C45)</f>
        <v>2488223.3900000006</v>
      </c>
    </row>
    <row r="46" spans="1:5" ht="18.75" thickBot="1" x14ac:dyDescent="0.3">
      <c r="A46" s="10" t="s">
        <v>0</v>
      </c>
      <c r="B46" s="9">
        <f>SUM(B44:B45,B22)</f>
        <v>560009376.76999998</v>
      </c>
      <c r="C46" s="9">
        <f>SUM(C44:C45,C22)</f>
        <v>548898299.76999998</v>
      </c>
      <c r="D46" s="8">
        <f>SUM(D44:D45,D22)</f>
        <v>11111077.000000004</v>
      </c>
      <c r="E46" s="7">
        <f>SUM(E22+E44+E45)</f>
        <v>11111077.000000004</v>
      </c>
    </row>
    <row r="47" spans="1:5" x14ac:dyDescent="0.2">
      <c r="A47" s="6"/>
      <c r="B47" s="5"/>
      <c r="C47" s="5"/>
      <c r="D47" s="5"/>
      <c r="E47" s="7"/>
    </row>
    <row r="48" spans="1:5" x14ac:dyDescent="0.2">
      <c r="A48" s="6"/>
      <c r="B48" s="5"/>
      <c r="C48" s="5"/>
      <c r="D48" s="5"/>
      <c r="E48" s="7"/>
    </row>
    <row r="49" spans="1:5" x14ac:dyDescent="0.2">
      <c r="A49" s="6"/>
      <c r="B49" s="5"/>
      <c r="C49" s="5"/>
      <c r="D49" s="5"/>
      <c r="E49" s="4"/>
    </row>
    <row r="50" spans="1:5" x14ac:dyDescent="0.2">
      <c r="A50" s="6"/>
      <c r="B50" s="5"/>
      <c r="C50" s="5"/>
      <c r="D50" s="5"/>
      <c r="E50" s="4"/>
    </row>
    <row r="51" spans="1:5" x14ac:dyDescent="0.2">
      <c r="A51" s="6"/>
      <c r="B51" s="5"/>
      <c r="C51" s="5"/>
      <c r="D51" s="5"/>
      <c r="E51" s="4"/>
    </row>
    <row r="52" spans="1:5" x14ac:dyDescent="0.2">
      <c r="A52" s="5"/>
      <c r="B52" s="5"/>
      <c r="C52" s="5"/>
      <c r="D52" s="5"/>
      <c r="E52" s="4"/>
    </row>
    <row r="53" spans="1:5" x14ac:dyDescent="0.2">
      <c r="A53" s="5"/>
      <c r="B53" s="5"/>
      <c r="C53" s="5"/>
      <c r="D53" s="5"/>
      <c r="E53" s="4"/>
    </row>
    <row r="56" spans="1:5" x14ac:dyDescent="0.2">
      <c r="B56" s="3" t="s">
        <v>288</v>
      </c>
    </row>
  </sheetData>
  <mergeCells count="1">
    <mergeCell ref="A5:C5"/>
  </mergeCells>
  <pageMargins left="0.7" right="0.7" top="0.75" bottom="0.75" header="0.3" footer="0.3"/>
  <pageSetup paperSize="9" fitToWidth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59"/>
  <sheetViews>
    <sheetView view="pageLayout" topLeftCell="A21" zoomScaleNormal="100" workbookViewId="0">
      <selection activeCell="C59" sqref="C59"/>
    </sheetView>
  </sheetViews>
  <sheetFormatPr defaultRowHeight="12.75" x14ac:dyDescent="0.2"/>
  <cols>
    <col min="1" max="1" width="29.7109375" style="1" customWidth="1"/>
    <col min="2" max="2" width="13.85546875" style="1" customWidth="1"/>
    <col min="3" max="3" width="14.85546875" style="1" customWidth="1"/>
    <col min="4" max="4" width="15.85546875" style="1" customWidth="1"/>
    <col min="5" max="5" width="16.140625" style="1" customWidth="1"/>
    <col min="6" max="16384" width="9.140625" style="1"/>
  </cols>
  <sheetData>
    <row r="1" spans="1:5" ht="16.5" x14ac:dyDescent="0.2">
      <c r="A1" s="42" t="s">
        <v>172</v>
      </c>
      <c r="B1" s="429"/>
      <c r="C1" s="429"/>
      <c r="D1" s="429"/>
      <c r="E1" s="595" t="s">
        <v>283</v>
      </c>
    </row>
    <row r="2" spans="1:5" x14ac:dyDescent="0.2">
      <c r="A2" s="374"/>
      <c r="B2" s="374"/>
      <c r="C2" s="374"/>
      <c r="D2" s="374"/>
      <c r="E2" s="374"/>
    </row>
    <row r="3" spans="1:5" ht="15.75" x14ac:dyDescent="0.25">
      <c r="A3" s="607" t="s">
        <v>44</v>
      </c>
      <c r="B3" s="604"/>
      <c r="C3" s="604"/>
      <c r="D3" s="429"/>
      <c r="E3" s="429"/>
    </row>
    <row r="4" spans="1:5" ht="15.75" thickBot="1" x14ac:dyDescent="0.25">
      <c r="A4" s="429"/>
      <c r="B4" s="429"/>
      <c r="C4" s="429"/>
      <c r="D4" s="429"/>
      <c r="E4" s="428" t="s">
        <v>167</v>
      </c>
    </row>
    <row r="5" spans="1:5" x14ac:dyDescent="0.2">
      <c r="A5" s="427" t="s">
        <v>166</v>
      </c>
      <c r="B5" s="426" t="s">
        <v>165</v>
      </c>
      <c r="C5" s="426" t="s">
        <v>165</v>
      </c>
      <c r="D5" s="426" t="s">
        <v>165</v>
      </c>
      <c r="E5" s="426" t="s">
        <v>165</v>
      </c>
    </row>
    <row r="6" spans="1:5" x14ac:dyDescent="0.2">
      <c r="A6" s="425" t="s">
        <v>164</v>
      </c>
      <c r="B6" s="424" t="s">
        <v>171</v>
      </c>
      <c r="C6" s="424" t="s">
        <v>171</v>
      </c>
      <c r="D6" s="424" t="s">
        <v>170</v>
      </c>
      <c r="E6" s="424" t="s">
        <v>169</v>
      </c>
    </row>
    <row r="7" spans="1:5" ht="13.5" thickBot="1" x14ac:dyDescent="0.25">
      <c r="A7" s="423"/>
      <c r="B7" s="422" t="s">
        <v>161</v>
      </c>
      <c r="C7" s="422" t="s">
        <v>160</v>
      </c>
      <c r="D7" s="422" t="s">
        <v>161</v>
      </c>
      <c r="E7" s="422" t="s">
        <v>160</v>
      </c>
    </row>
    <row r="8" spans="1:5" ht="16.5" thickTop="1" thickBot="1" x14ac:dyDescent="0.3">
      <c r="A8" s="421" t="s">
        <v>159</v>
      </c>
      <c r="B8" s="420">
        <f>SUM(B9:B14)</f>
        <v>1609</v>
      </c>
      <c r="C8" s="420">
        <f>SUM(C9:C14)</f>
        <v>402</v>
      </c>
      <c r="D8" s="420">
        <f>SUM(D9:D14)</f>
        <v>204</v>
      </c>
      <c r="E8" s="420">
        <f>SUM(E9:E14)</f>
        <v>362</v>
      </c>
    </row>
    <row r="9" spans="1:5" x14ac:dyDescent="0.2">
      <c r="A9" s="419" t="s">
        <v>158</v>
      </c>
      <c r="B9" s="379">
        <v>1253</v>
      </c>
      <c r="C9" s="379">
        <v>0</v>
      </c>
      <c r="D9" s="379">
        <v>88</v>
      </c>
      <c r="E9" s="379">
        <v>28</v>
      </c>
    </row>
    <row r="10" spans="1:5" x14ac:dyDescent="0.2">
      <c r="A10" s="418" t="s">
        <v>157</v>
      </c>
      <c r="B10" s="400">
        <v>293</v>
      </c>
      <c r="C10" s="400">
        <v>402</v>
      </c>
      <c r="D10" s="400">
        <v>42</v>
      </c>
      <c r="E10" s="400">
        <v>334</v>
      </c>
    </row>
    <row r="11" spans="1:5" x14ac:dyDescent="0.2">
      <c r="A11" s="402" t="s">
        <v>156</v>
      </c>
      <c r="B11" s="400">
        <v>0</v>
      </c>
      <c r="C11" s="400">
        <v>0</v>
      </c>
      <c r="D11" s="400">
        <v>0</v>
      </c>
      <c r="E11" s="400">
        <v>0</v>
      </c>
    </row>
    <row r="12" spans="1:5" x14ac:dyDescent="0.2">
      <c r="A12" s="417" t="s">
        <v>155</v>
      </c>
      <c r="B12" s="416">
        <v>0</v>
      </c>
      <c r="C12" s="416">
        <v>0</v>
      </c>
      <c r="D12" s="416">
        <v>74</v>
      </c>
      <c r="E12" s="416">
        <v>0</v>
      </c>
    </row>
    <row r="13" spans="1:5" x14ac:dyDescent="0.2">
      <c r="A13" s="402" t="s">
        <v>154</v>
      </c>
      <c r="B13" s="400">
        <v>63</v>
      </c>
      <c r="C13" s="400">
        <v>0</v>
      </c>
      <c r="D13" s="400">
        <v>0</v>
      </c>
      <c r="E13" s="400">
        <v>0</v>
      </c>
    </row>
    <row r="14" spans="1:5" ht="13.5" thickBot="1" x14ac:dyDescent="0.25">
      <c r="A14" s="415" t="s">
        <v>153</v>
      </c>
      <c r="B14" s="414">
        <v>0</v>
      </c>
      <c r="C14" s="414">
        <v>0</v>
      </c>
      <c r="D14" s="414">
        <v>0</v>
      </c>
      <c r="E14" s="414">
        <v>0</v>
      </c>
    </row>
    <row r="15" spans="1:5" ht="13.5" thickBot="1" x14ac:dyDescent="0.25">
      <c r="A15" s="413" t="s">
        <v>152</v>
      </c>
      <c r="B15" s="411">
        <v>0</v>
      </c>
      <c r="C15" s="430">
        <v>0</v>
      </c>
      <c r="D15" s="411">
        <v>0</v>
      </c>
      <c r="E15" s="411">
        <v>0</v>
      </c>
    </row>
    <row r="16" spans="1:5" ht="13.5" thickBot="1" x14ac:dyDescent="0.25">
      <c r="A16" s="410" t="s">
        <v>151</v>
      </c>
      <c r="B16" s="409">
        <v>2000</v>
      </c>
      <c r="C16" s="409">
        <v>0</v>
      </c>
      <c r="D16" s="409">
        <v>2035</v>
      </c>
      <c r="E16" s="409">
        <v>0</v>
      </c>
    </row>
    <row r="17" spans="1:5" ht="16.5" thickTop="1" thickBot="1" x14ac:dyDescent="0.3">
      <c r="A17" s="394" t="s">
        <v>150</v>
      </c>
      <c r="B17" s="392">
        <f>SUM(B8,B15,B16)</f>
        <v>3609</v>
      </c>
      <c r="C17" s="393">
        <f>SUM(C9:C16)</f>
        <v>402</v>
      </c>
      <c r="D17" s="392">
        <f>SUM(D8+D15+D16)</f>
        <v>2239</v>
      </c>
      <c r="E17" s="392">
        <f>SUM(E9:E16)</f>
        <v>362</v>
      </c>
    </row>
    <row r="18" spans="1:5" ht="13.5" thickTop="1" x14ac:dyDescent="0.2">
      <c r="A18" s="408" t="s">
        <v>149</v>
      </c>
      <c r="B18" s="406">
        <v>55</v>
      </c>
      <c r="C18" s="405">
        <v>0</v>
      </c>
      <c r="D18" s="406">
        <v>33</v>
      </c>
      <c r="E18" s="405">
        <v>14</v>
      </c>
    </row>
    <row r="19" spans="1:5" x14ac:dyDescent="0.2">
      <c r="A19" s="407" t="s">
        <v>131</v>
      </c>
      <c r="B19" s="406">
        <v>0</v>
      </c>
      <c r="C19" s="405">
        <v>0</v>
      </c>
      <c r="D19" s="406">
        <v>0</v>
      </c>
      <c r="E19" s="405">
        <v>0</v>
      </c>
    </row>
    <row r="20" spans="1:5" x14ac:dyDescent="0.2">
      <c r="A20" s="403" t="s">
        <v>148</v>
      </c>
      <c r="B20" s="401">
        <v>116</v>
      </c>
      <c r="C20" s="400">
        <v>0</v>
      </c>
      <c r="D20" s="401">
        <v>89</v>
      </c>
      <c r="E20" s="400">
        <v>0</v>
      </c>
    </row>
    <row r="21" spans="1:5" x14ac:dyDescent="0.2">
      <c r="A21" s="403" t="s">
        <v>147</v>
      </c>
      <c r="B21" s="401">
        <v>0</v>
      </c>
      <c r="C21" s="400">
        <v>0</v>
      </c>
      <c r="D21" s="401">
        <v>0</v>
      </c>
      <c r="E21" s="400">
        <v>0</v>
      </c>
    </row>
    <row r="22" spans="1:5" x14ac:dyDescent="0.2">
      <c r="A22" s="403" t="s">
        <v>146</v>
      </c>
      <c r="B22" s="401">
        <v>49</v>
      </c>
      <c r="C22" s="400">
        <v>0</v>
      </c>
      <c r="D22" s="401">
        <v>16</v>
      </c>
      <c r="E22" s="400">
        <v>0</v>
      </c>
    </row>
    <row r="23" spans="1:5" ht="14.25" x14ac:dyDescent="0.2">
      <c r="A23" s="404" t="s">
        <v>145</v>
      </c>
      <c r="B23" s="401">
        <v>0</v>
      </c>
      <c r="C23" s="400">
        <v>0</v>
      </c>
      <c r="D23" s="401">
        <v>0</v>
      </c>
      <c r="E23" s="400">
        <v>0</v>
      </c>
    </row>
    <row r="24" spans="1:5" x14ac:dyDescent="0.2">
      <c r="A24" s="403" t="s">
        <v>144</v>
      </c>
      <c r="B24" s="401">
        <v>1895</v>
      </c>
      <c r="C24" s="400">
        <v>0</v>
      </c>
      <c r="D24" s="401">
        <v>364</v>
      </c>
      <c r="E24" s="400">
        <v>0</v>
      </c>
    </row>
    <row r="25" spans="1:5" x14ac:dyDescent="0.2">
      <c r="A25" s="402" t="s">
        <v>131</v>
      </c>
      <c r="B25" s="401">
        <v>0</v>
      </c>
      <c r="C25" s="400">
        <v>0</v>
      </c>
      <c r="D25" s="401">
        <v>0</v>
      </c>
      <c r="E25" s="400">
        <v>0</v>
      </c>
    </row>
    <row r="26" spans="1:5" x14ac:dyDescent="0.2">
      <c r="A26" s="403" t="s">
        <v>143</v>
      </c>
      <c r="B26" s="401">
        <v>1472</v>
      </c>
      <c r="C26" s="400">
        <v>173</v>
      </c>
      <c r="D26" s="401">
        <v>1150</v>
      </c>
      <c r="E26" s="400">
        <v>164</v>
      </c>
    </row>
    <row r="27" spans="1:5" x14ac:dyDescent="0.2">
      <c r="A27" s="402" t="s">
        <v>131</v>
      </c>
      <c r="B27" s="401">
        <v>0</v>
      </c>
      <c r="C27" s="400">
        <v>0</v>
      </c>
      <c r="D27" s="401">
        <v>0</v>
      </c>
      <c r="E27" s="400">
        <v>0</v>
      </c>
    </row>
    <row r="28" spans="1:5" x14ac:dyDescent="0.2">
      <c r="A28" s="403" t="s">
        <v>142</v>
      </c>
      <c r="B28" s="401">
        <v>467</v>
      </c>
      <c r="C28" s="400">
        <v>59</v>
      </c>
      <c r="D28" s="401">
        <v>382</v>
      </c>
      <c r="E28" s="400">
        <v>56</v>
      </c>
    </row>
    <row r="29" spans="1:5" x14ac:dyDescent="0.2">
      <c r="A29" s="402" t="s">
        <v>131</v>
      </c>
      <c r="B29" s="401">
        <v>0</v>
      </c>
      <c r="C29" s="400">
        <v>0</v>
      </c>
      <c r="D29" s="401">
        <v>0</v>
      </c>
      <c r="E29" s="400">
        <v>0</v>
      </c>
    </row>
    <row r="30" spans="1:5" x14ac:dyDescent="0.2">
      <c r="A30" s="403" t="s">
        <v>141</v>
      </c>
      <c r="B30" s="401">
        <v>9</v>
      </c>
      <c r="C30" s="400">
        <v>0</v>
      </c>
      <c r="D30" s="401">
        <v>8</v>
      </c>
      <c r="E30" s="400">
        <v>0</v>
      </c>
    </row>
    <row r="31" spans="1:5" x14ac:dyDescent="0.2">
      <c r="A31" s="402" t="s">
        <v>131</v>
      </c>
      <c r="B31" s="401">
        <v>0</v>
      </c>
      <c r="C31" s="400">
        <v>0</v>
      </c>
      <c r="D31" s="401">
        <v>0</v>
      </c>
      <c r="E31" s="400">
        <v>0</v>
      </c>
    </row>
    <row r="32" spans="1:5" x14ac:dyDescent="0.2">
      <c r="A32" s="403" t="s">
        <v>140</v>
      </c>
      <c r="B32" s="401">
        <v>29</v>
      </c>
      <c r="C32" s="400">
        <v>3</v>
      </c>
      <c r="D32" s="401">
        <v>28</v>
      </c>
      <c r="E32" s="400">
        <v>3</v>
      </c>
    </row>
    <row r="33" spans="1:5" x14ac:dyDescent="0.2">
      <c r="A33" s="402" t="s">
        <v>131</v>
      </c>
      <c r="B33" s="401">
        <v>0</v>
      </c>
      <c r="C33" s="400">
        <v>0</v>
      </c>
      <c r="D33" s="401">
        <v>0</v>
      </c>
      <c r="E33" s="400">
        <v>0</v>
      </c>
    </row>
    <row r="34" spans="1:5" x14ac:dyDescent="0.2">
      <c r="A34" s="403" t="s">
        <v>139</v>
      </c>
      <c r="B34" s="401">
        <v>40</v>
      </c>
      <c r="C34" s="400">
        <v>0</v>
      </c>
      <c r="D34" s="401">
        <v>34</v>
      </c>
      <c r="E34" s="400">
        <v>0</v>
      </c>
    </row>
    <row r="35" spans="1:5" x14ac:dyDescent="0.2">
      <c r="A35" s="403" t="s">
        <v>138</v>
      </c>
      <c r="B35" s="401">
        <v>0</v>
      </c>
      <c r="C35" s="400">
        <v>0</v>
      </c>
      <c r="D35" s="401">
        <v>0</v>
      </c>
      <c r="E35" s="400">
        <v>0</v>
      </c>
    </row>
    <row r="36" spans="1:5" x14ac:dyDescent="0.2">
      <c r="A36" s="403" t="s">
        <v>137</v>
      </c>
      <c r="B36" s="401">
        <v>0</v>
      </c>
      <c r="C36" s="400">
        <v>1</v>
      </c>
      <c r="D36" s="401">
        <v>0</v>
      </c>
      <c r="E36" s="400">
        <v>0</v>
      </c>
    </row>
    <row r="37" spans="1:5" x14ac:dyDescent="0.2">
      <c r="A37" s="403" t="s">
        <v>136</v>
      </c>
      <c r="B37" s="401">
        <v>0</v>
      </c>
      <c r="C37" s="400">
        <v>0</v>
      </c>
      <c r="D37" s="401">
        <v>0</v>
      </c>
      <c r="E37" s="400">
        <v>0</v>
      </c>
    </row>
    <row r="38" spans="1:5" x14ac:dyDescent="0.2">
      <c r="A38" s="403" t="s">
        <v>135</v>
      </c>
      <c r="B38" s="401">
        <v>0</v>
      </c>
      <c r="C38" s="400">
        <v>0</v>
      </c>
      <c r="D38" s="401">
        <v>0</v>
      </c>
      <c r="E38" s="400">
        <v>0</v>
      </c>
    </row>
    <row r="39" spans="1:5" x14ac:dyDescent="0.2">
      <c r="A39" s="403" t="s">
        <v>134</v>
      </c>
      <c r="B39" s="401">
        <v>0</v>
      </c>
      <c r="C39" s="400">
        <v>0</v>
      </c>
      <c r="D39" s="401">
        <v>0</v>
      </c>
      <c r="E39" s="400">
        <v>0</v>
      </c>
    </row>
    <row r="40" spans="1:5" x14ac:dyDescent="0.2">
      <c r="A40" s="403" t="s">
        <v>133</v>
      </c>
      <c r="B40" s="401">
        <v>2</v>
      </c>
      <c r="C40" s="400">
        <v>0</v>
      </c>
      <c r="D40" s="401">
        <v>2</v>
      </c>
      <c r="E40" s="400">
        <v>0</v>
      </c>
    </row>
    <row r="41" spans="1:5" x14ac:dyDescent="0.2">
      <c r="A41" s="403" t="s">
        <v>132</v>
      </c>
      <c r="B41" s="401">
        <v>174</v>
      </c>
      <c r="C41" s="400">
        <v>0</v>
      </c>
      <c r="D41" s="401">
        <v>41</v>
      </c>
      <c r="E41" s="400">
        <v>0</v>
      </c>
    </row>
    <row r="42" spans="1:5" x14ac:dyDescent="0.2">
      <c r="A42" s="402" t="s">
        <v>131</v>
      </c>
      <c r="B42" s="401">
        <v>0</v>
      </c>
      <c r="C42" s="400">
        <v>0</v>
      </c>
      <c r="D42" s="401">
        <v>0</v>
      </c>
      <c r="E42" s="400">
        <v>0</v>
      </c>
    </row>
    <row r="43" spans="1:5" ht="13.5" thickBot="1" x14ac:dyDescent="0.25">
      <c r="A43" s="398" t="s">
        <v>130</v>
      </c>
      <c r="B43" s="397">
        <v>0</v>
      </c>
      <c r="C43" s="396">
        <v>0</v>
      </c>
      <c r="D43" s="397">
        <v>0</v>
      </c>
      <c r="E43" s="396">
        <v>0</v>
      </c>
    </row>
    <row r="44" spans="1:5" ht="16.5" thickTop="1" thickBot="1" x14ac:dyDescent="0.3">
      <c r="A44" s="394" t="s">
        <v>129</v>
      </c>
      <c r="B44" s="393">
        <f>SUM(B18,B20:B24,B26,B28,+B30+B32,B34:B41,B43,)</f>
        <v>4308</v>
      </c>
      <c r="C44" s="392">
        <f>SUM(C18,C20:C24,C26,C28,C32,C34:C41,C43)</f>
        <v>236</v>
      </c>
      <c r="D44" s="392">
        <f>SUM(D18,D20:D24,D26,D28,D30+D32,D34:D41,D43,)</f>
        <v>2147</v>
      </c>
      <c r="E44" s="391">
        <f>SUM(E18,E20:E24,E26,E28,E30:E32,E34:E41,E43)</f>
        <v>237</v>
      </c>
    </row>
    <row r="45" spans="1:5" ht="16.5" thickTop="1" thickBot="1" x14ac:dyDescent="0.3">
      <c r="A45" s="390" t="s">
        <v>128</v>
      </c>
      <c r="B45" s="389">
        <f>B17-B44</f>
        <v>-699</v>
      </c>
      <c r="C45" s="388">
        <f>C17-C44</f>
        <v>166</v>
      </c>
      <c r="D45" s="388">
        <f>D17-D44</f>
        <v>92</v>
      </c>
      <c r="E45" s="387">
        <f>E17-E44</f>
        <v>125</v>
      </c>
    </row>
    <row r="46" spans="1:5" ht="13.5" thickBot="1" x14ac:dyDescent="0.25">
      <c r="A46" s="374"/>
      <c r="B46" s="374"/>
      <c r="C46" s="374"/>
      <c r="D46" s="374"/>
      <c r="E46" s="374"/>
    </row>
    <row r="47" spans="1:5" ht="13.5" thickBot="1" x14ac:dyDescent="0.25">
      <c r="A47" s="385" t="s">
        <v>127</v>
      </c>
      <c r="B47" s="383" t="s">
        <v>126</v>
      </c>
      <c r="C47" s="384" t="s">
        <v>125</v>
      </c>
      <c r="D47" s="383" t="s">
        <v>124</v>
      </c>
      <c r="E47" s="382" t="s">
        <v>78</v>
      </c>
    </row>
    <row r="48" spans="1:5" x14ac:dyDescent="0.2">
      <c r="A48" s="381" t="s">
        <v>122</v>
      </c>
      <c r="B48" s="379">
        <v>467</v>
      </c>
      <c r="C48" s="380">
        <v>181</v>
      </c>
      <c r="D48" s="379">
        <v>27</v>
      </c>
      <c r="E48" s="378">
        <v>18</v>
      </c>
    </row>
    <row r="49" spans="1:5" ht="13.5" thickBot="1" x14ac:dyDescent="0.25">
      <c r="A49" s="371" t="s">
        <v>121</v>
      </c>
      <c r="B49" s="376">
        <v>373</v>
      </c>
      <c r="C49" s="377">
        <v>32</v>
      </c>
      <c r="D49" s="376">
        <v>31</v>
      </c>
      <c r="E49" s="375">
        <v>16</v>
      </c>
    </row>
    <row r="50" spans="1:5" ht="13.5" thickBot="1" x14ac:dyDescent="0.25">
      <c r="A50" s="374"/>
      <c r="B50" s="374"/>
      <c r="C50" s="374"/>
      <c r="D50" s="374"/>
      <c r="E50" s="374"/>
    </row>
    <row r="51" spans="1:5" ht="13.5" thickBot="1" x14ac:dyDescent="0.25">
      <c r="A51" s="373" t="s">
        <v>123</v>
      </c>
      <c r="B51" s="608" t="s">
        <v>116</v>
      </c>
      <c r="C51" s="612"/>
      <c r="D51" s="608" t="s">
        <v>117</v>
      </c>
      <c r="E51" s="612"/>
    </row>
    <row r="52" spans="1:5" x14ac:dyDescent="0.2">
      <c r="A52" s="372" t="s">
        <v>122</v>
      </c>
      <c r="B52" s="610">
        <v>2540</v>
      </c>
      <c r="C52" s="611"/>
      <c r="D52" s="610">
        <v>454</v>
      </c>
      <c r="E52" s="611"/>
    </row>
    <row r="53" spans="1:5" ht="13.5" thickBot="1" x14ac:dyDescent="0.25">
      <c r="A53" s="371" t="s">
        <v>121</v>
      </c>
      <c r="B53" s="605">
        <v>3278</v>
      </c>
      <c r="C53" s="606"/>
      <c r="D53" s="605">
        <v>301</v>
      </c>
      <c r="E53" s="606"/>
    </row>
    <row r="59" spans="1:5" x14ac:dyDescent="0.2">
      <c r="C59" s="45" t="s">
        <v>296</v>
      </c>
    </row>
  </sheetData>
  <mergeCells count="7">
    <mergeCell ref="B53:C53"/>
    <mergeCell ref="D53:E53"/>
    <mergeCell ref="A3:C3"/>
    <mergeCell ref="B51:C51"/>
    <mergeCell ref="D51:E51"/>
    <mergeCell ref="B52:C52"/>
    <mergeCell ref="D52:E52"/>
  </mergeCells>
  <pageMargins left="0.7" right="0.7" top="0.75" bottom="0.75" header="0.3" footer="0.3"/>
  <pageSetup paperSize="9" scale="96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61"/>
  <sheetViews>
    <sheetView view="pageLayout" topLeftCell="A38" zoomScaleNormal="100" workbookViewId="0">
      <selection activeCell="B62" sqref="B62"/>
    </sheetView>
  </sheetViews>
  <sheetFormatPr defaultRowHeight="15" x14ac:dyDescent="0.25"/>
  <cols>
    <col min="1" max="1" width="55" customWidth="1"/>
    <col min="2" max="2" width="12.7109375" bestFit="1" customWidth="1"/>
    <col min="3" max="3" width="13.7109375" bestFit="1" customWidth="1"/>
    <col min="4" max="4" width="12.7109375" bestFit="1" customWidth="1"/>
    <col min="5" max="5" width="13.7109375" bestFit="1" customWidth="1"/>
  </cols>
  <sheetData>
    <row r="1" spans="1:5" x14ac:dyDescent="0.25">
      <c r="E1" s="595" t="s">
        <v>284</v>
      </c>
    </row>
    <row r="2" spans="1:5" ht="16.5" x14ac:dyDescent="0.25">
      <c r="A2" s="42" t="s">
        <v>286</v>
      </c>
      <c r="B2" s="431"/>
      <c r="C2" s="431"/>
      <c r="D2" s="431"/>
    </row>
    <row r="3" spans="1:5" x14ac:dyDescent="0.25">
      <c r="A3" s="431"/>
      <c r="B3" s="431"/>
      <c r="C3" s="431"/>
      <c r="D3" s="431"/>
      <c r="E3" s="432"/>
    </row>
    <row r="4" spans="1:5" x14ac:dyDescent="0.25">
      <c r="A4" s="432" t="s">
        <v>173</v>
      </c>
      <c r="B4" s="431"/>
      <c r="C4" s="431"/>
      <c r="D4" s="431"/>
      <c r="E4" s="431"/>
    </row>
    <row r="5" spans="1:5" ht="15.75" thickBot="1" x14ac:dyDescent="0.3">
      <c r="A5" s="431"/>
      <c r="B5" s="431"/>
      <c r="C5" s="431"/>
      <c r="D5" s="431"/>
      <c r="E5" s="433" t="s">
        <v>167</v>
      </c>
    </row>
    <row r="6" spans="1:5" x14ac:dyDescent="0.25">
      <c r="A6" s="434" t="s">
        <v>174</v>
      </c>
      <c r="B6" s="435" t="s">
        <v>175</v>
      </c>
      <c r="C6" s="435" t="s">
        <v>175</v>
      </c>
      <c r="D6" s="435" t="s">
        <v>175</v>
      </c>
      <c r="E6" s="436" t="s">
        <v>175</v>
      </c>
    </row>
    <row r="7" spans="1:5" x14ac:dyDescent="0.25">
      <c r="A7" s="437" t="s">
        <v>176</v>
      </c>
      <c r="B7" s="438" t="s">
        <v>177</v>
      </c>
      <c r="C7" s="438" t="s">
        <v>177</v>
      </c>
      <c r="D7" s="438" t="s">
        <v>178</v>
      </c>
      <c r="E7" s="439" t="s">
        <v>178</v>
      </c>
    </row>
    <row r="8" spans="1:5" ht="15.75" thickBot="1" x14ac:dyDescent="0.3">
      <c r="A8" s="440"/>
      <c r="B8" s="441" t="s">
        <v>179</v>
      </c>
      <c r="C8" s="441" t="s">
        <v>160</v>
      </c>
      <c r="D8" s="441" t="s">
        <v>179</v>
      </c>
      <c r="E8" s="442" t="s">
        <v>160</v>
      </c>
    </row>
    <row r="9" spans="1:5" x14ac:dyDescent="0.25">
      <c r="A9" s="443" t="s">
        <v>180</v>
      </c>
      <c r="B9" s="444"/>
      <c r="C9" s="444"/>
      <c r="D9" s="444"/>
      <c r="E9" s="445"/>
    </row>
    <row r="10" spans="1:5" x14ac:dyDescent="0.25">
      <c r="A10" s="446" t="s">
        <v>181</v>
      </c>
      <c r="B10" s="447">
        <v>570</v>
      </c>
      <c r="C10" s="448"/>
      <c r="D10" s="448"/>
      <c r="E10" s="449"/>
    </row>
    <row r="11" spans="1:5" x14ac:dyDescent="0.25">
      <c r="A11" s="437" t="s">
        <v>182</v>
      </c>
      <c r="B11" s="447">
        <v>28091.290239999998</v>
      </c>
      <c r="C11" s="450"/>
      <c r="D11" s="447">
        <v>28056</v>
      </c>
      <c r="E11" s="451"/>
    </row>
    <row r="12" spans="1:5" x14ac:dyDescent="0.25">
      <c r="A12" s="437" t="s">
        <v>183</v>
      </c>
      <c r="B12" s="447">
        <v>5702.87</v>
      </c>
      <c r="C12" s="450"/>
      <c r="D12" s="447">
        <v>5780</v>
      </c>
      <c r="E12" s="451"/>
    </row>
    <row r="13" spans="1:5" x14ac:dyDescent="0.25">
      <c r="A13" s="437" t="s">
        <v>184</v>
      </c>
      <c r="B13" s="447">
        <f>1197.573+1.008+1.47</f>
        <v>1200.0510000000002</v>
      </c>
      <c r="C13" s="450"/>
      <c r="D13" s="447">
        <v>1572</v>
      </c>
      <c r="E13" s="451"/>
    </row>
    <row r="14" spans="1:5" x14ac:dyDescent="0.25">
      <c r="A14" s="437" t="s">
        <v>185</v>
      </c>
      <c r="B14" s="447"/>
      <c r="C14" s="450">
        <v>34.488</v>
      </c>
      <c r="D14" s="447"/>
      <c r="E14" s="451">
        <v>34</v>
      </c>
    </row>
    <row r="15" spans="1:5" x14ac:dyDescent="0.25">
      <c r="A15" s="437" t="s">
        <v>186</v>
      </c>
      <c r="B15" s="447"/>
      <c r="C15" s="450"/>
      <c r="D15" s="447"/>
      <c r="E15" s="451"/>
    </row>
    <row r="16" spans="1:5" ht="15.75" thickBot="1" x14ac:dyDescent="0.3">
      <c r="A16" s="437" t="s">
        <v>187</v>
      </c>
      <c r="B16" s="447">
        <v>999.99900000000002</v>
      </c>
      <c r="C16" s="450"/>
      <c r="D16" s="447">
        <v>5272</v>
      </c>
      <c r="E16" s="451"/>
    </row>
    <row r="17" spans="1:5" ht="15.75" thickBot="1" x14ac:dyDescent="0.3">
      <c r="A17" s="452" t="s">
        <v>188</v>
      </c>
      <c r="B17" s="453">
        <f>SUM(B10:B16)</f>
        <v>36564.21024</v>
      </c>
      <c r="C17" s="454">
        <f>SUM(C9:C16)</f>
        <v>34.488</v>
      </c>
      <c r="D17" s="453">
        <f>SUM(D10:D16)</f>
        <v>40680</v>
      </c>
      <c r="E17" s="455">
        <f>SUM(E9:E16)</f>
        <v>34</v>
      </c>
    </row>
    <row r="18" spans="1:5" x14ac:dyDescent="0.25">
      <c r="A18" s="456" t="s">
        <v>189</v>
      </c>
      <c r="B18" s="457"/>
      <c r="C18" s="458"/>
      <c r="D18" s="457"/>
      <c r="E18" s="459"/>
    </row>
    <row r="19" spans="1:5" x14ac:dyDescent="0.25">
      <c r="A19" s="437" t="s">
        <v>190</v>
      </c>
      <c r="B19" s="447">
        <v>3640.855</v>
      </c>
      <c r="C19" s="450"/>
      <c r="D19" s="447">
        <v>3927</v>
      </c>
      <c r="E19" s="451"/>
    </row>
    <row r="20" spans="1:5" x14ac:dyDescent="0.25">
      <c r="A20" s="437" t="s">
        <v>191</v>
      </c>
      <c r="B20" s="447">
        <v>951.17600000000004</v>
      </c>
      <c r="C20" s="450"/>
      <c r="D20" s="447">
        <v>1030</v>
      </c>
      <c r="E20" s="451"/>
    </row>
    <row r="21" spans="1:5" x14ac:dyDescent="0.25">
      <c r="A21" s="437" t="s">
        <v>192</v>
      </c>
      <c r="B21" s="447">
        <v>563.89300000000003</v>
      </c>
      <c r="C21" s="450"/>
      <c r="D21" s="447">
        <v>278</v>
      </c>
      <c r="E21" s="451"/>
    </row>
    <row r="22" spans="1:5" x14ac:dyDescent="0.25">
      <c r="A22" s="437" t="s">
        <v>193</v>
      </c>
      <c r="B22" s="447">
        <v>0</v>
      </c>
      <c r="C22" s="450"/>
      <c r="D22" s="447">
        <v>0</v>
      </c>
      <c r="E22" s="451"/>
    </row>
    <row r="23" spans="1:5" x14ac:dyDescent="0.25">
      <c r="A23" s="437" t="s">
        <v>194</v>
      </c>
      <c r="B23" s="447">
        <v>0</v>
      </c>
      <c r="C23" s="450"/>
      <c r="D23" s="447">
        <v>0</v>
      </c>
      <c r="E23" s="451"/>
    </row>
    <row r="24" spans="1:5" x14ac:dyDescent="0.25">
      <c r="A24" s="437" t="s">
        <v>195</v>
      </c>
      <c r="B24" s="447">
        <v>2106.3910000000001</v>
      </c>
      <c r="C24" s="450"/>
      <c r="D24" s="447">
        <v>2067</v>
      </c>
      <c r="E24" s="451"/>
    </row>
    <row r="25" spans="1:5" x14ac:dyDescent="0.25">
      <c r="A25" s="437" t="s">
        <v>196</v>
      </c>
      <c r="B25" s="447">
        <v>20357.592000000001</v>
      </c>
      <c r="C25" s="450"/>
      <c r="D25" s="447">
        <v>23611</v>
      </c>
      <c r="E25" s="451"/>
    </row>
    <row r="26" spans="1:5" x14ac:dyDescent="0.25">
      <c r="A26" s="437" t="s">
        <v>197</v>
      </c>
      <c r="B26" s="447">
        <v>6697.4960000000001</v>
      </c>
      <c r="C26" s="450"/>
      <c r="D26" s="447">
        <v>7817</v>
      </c>
      <c r="E26" s="451"/>
    </row>
    <row r="27" spans="1:5" x14ac:dyDescent="0.25">
      <c r="A27" s="437" t="s">
        <v>198</v>
      </c>
      <c r="B27" s="447">
        <v>386.18</v>
      </c>
      <c r="C27" s="450"/>
      <c r="D27" s="447">
        <v>442</v>
      </c>
      <c r="E27" s="451"/>
    </row>
    <row r="28" spans="1:5" x14ac:dyDescent="0.25">
      <c r="A28" s="437" t="s">
        <v>199</v>
      </c>
      <c r="B28" s="447">
        <f>221.945+134.001</f>
        <v>355.94600000000003</v>
      </c>
      <c r="C28" s="450"/>
      <c r="D28" s="447">
        <v>325</v>
      </c>
      <c r="E28" s="451"/>
    </row>
    <row r="29" spans="1:5" x14ac:dyDescent="0.25">
      <c r="A29" s="437" t="s">
        <v>200</v>
      </c>
      <c r="B29" s="447">
        <v>0</v>
      </c>
      <c r="C29" s="450"/>
      <c r="D29" s="447">
        <v>0</v>
      </c>
      <c r="E29" s="451"/>
    </row>
    <row r="30" spans="1:5" x14ac:dyDescent="0.25">
      <c r="A30" s="437" t="s">
        <v>90</v>
      </c>
      <c r="B30" s="447">
        <v>124.276</v>
      </c>
      <c r="C30" s="450"/>
      <c r="D30" s="447">
        <v>111</v>
      </c>
      <c r="E30" s="451"/>
    </row>
    <row r="31" spans="1:5" x14ac:dyDescent="0.25">
      <c r="A31" s="437" t="s">
        <v>201</v>
      </c>
      <c r="B31" s="447">
        <v>0</v>
      </c>
      <c r="C31" s="450"/>
      <c r="D31" s="447">
        <v>0</v>
      </c>
      <c r="E31" s="451"/>
    </row>
    <row r="32" spans="1:5" ht="15.75" thickBot="1" x14ac:dyDescent="0.3">
      <c r="A32" s="460" t="s">
        <v>77</v>
      </c>
      <c r="B32" s="461">
        <f>91.109</f>
        <v>91.108999999999995</v>
      </c>
      <c r="C32" s="462"/>
      <c r="D32" s="461">
        <v>163</v>
      </c>
      <c r="E32" s="463"/>
    </row>
    <row r="33" spans="1:5" ht="15.75" thickBot="1" x14ac:dyDescent="0.3">
      <c r="A33" s="452" t="s">
        <v>202</v>
      </c>
      <c r="B33" s="454">
        <f>SUM(B18:B32)</f>
        <v>35274.913999999997</v>
      </c>
      <c r="C33" s="454">
        <f>SUM(C19:C32)</f>
        <v>0</v>
      </c>
      <c r="D33" s="454">
        <f>SUM(D18:D32)</f>
        <v>39771</v>
      </c>
      <c r="E33" s="455">
        <f>SUM(E19:E32)</f>
        <v>0</v>
      </c>
    </row>
    <row r="34" spans="1:5" ht="15.75" thickBot="1" x14ac:dyDescent="0.3">
      <c r="A34" s="464" t="s">
        <v>176</v>
      </c>
      <c r="B34" s="454">
        <f>B17-B33</f>
        <v>1289.2962400000033</v>
      </c>
      <c r="C34" s="454">
        <f>C17-C33</f>
        <v>34.488</v>
      </c>
      <c r="D34" s="454">
        <f>D17-D33</f>
        <v>909</v>
      </c>
      <c r="E34" s="455">
        <f>E17-E33</f>
        <v>34</v>
      </c>
    </row>
    <row r="35" spans="1:5" x14ac:dyDescent="0.25">
      <c r="A35" s="617" t="s">
        <v>203</v>
      </c>
      <c r="B35" s="617"/>
      <c r="C35" s="617"/>
      <c r="D35" s="617"/>
      <c r="E35" s="617"/>
    </row>
    <row r="36" spans="1:5" x14ac:dyDescent="0.25">
      <c r="A36" s="617"/>
      <c r="B36" s="617"/>
      <c r="C36" s="617"/>
      <c r="D36" s="617"/>
      <c r="E36" s="617"/>
    </row>
    <row r="37" spans="1:5" x14ac:dyDescent="0.25">
      <c r="A37" s="465" t="s">
        <v>123</v>
      </c>
      <c r="B37" s="466"/>
      <c r="C37" s="466"/>
      <c r="D37" s="466"/>
      <c r="E37" s="466"/>
    </row>
    <row r="38" spans="1:5" ht="15.75" thickBot="1" x14ac:dyDescent="0.3">
      <c r="A38" s="465"/>
      <c r="B38" s="466"/>
      <c r="C38" s="466"/>
      <c r="D38" s="466"/>
      <c r="E38" s="433" t="s">
        <v>167</v>
      </c>
    </row>
    <row r="39" spans="1:5" x14ac:dyDescent="0.25">
      <c r="A39" s="467"/>
      <c r="B39" s="618" t="s">
        <v>204</v>
      </c>
      <c r="C39" s="618"/>
      <c r="D39" s="618" t="s">
        <v>205</v>
      </c>
      <c r="E39" s="619"/>
    </row>
    <row r="40" spans="1:5" x14ac:dyDescent="0.25">
      <c r="A40" s="437" t="s">
        <v>206</v>
      </c>
      <c r="B40" s="620">
        <v>23225.146000000001</v>
      </c>
      <c r="C40" s="620"/>
      <c r="D40" s="621">
        <v>18003.920999999998</v>
      </c>
      <c r="E40" s="622"/>
    </row>
    <row r="41" spans="1:5" ht="15.75" thickBot="1" x14ac:dyDescent="0.3">
      <c r="A41" s="440" t="s">
        <v>207</v>
      </c>
      <c r="B41" s="613">
        <v>19021</v>
      </c>
      <c r="C41" s="613"/>
      <c r="D41" s="613">
        <v>11343</v>
      </c>
      <c r="E41" s="614"/>
    </row>
    <row r="42" spans="1:5" x14ac:dyDescent="0.25">
      <c r="A42" s="431"/>
      <c r="B42" s="431"/>
      <c r="C42" s="431"/>
      <c r="D42" s="431"/>
      <c r="E42" s="431"/>
    </row>
    <row r="43" spans="1:5" x14ac:dyDescent="0.25">
      <c r="A43" s="468" t="s">
        <v>127</v>
      </c>
      <c r="B43" s="431"/>
      <c r="C43" s="431"/>
      <c r="D43" s="431"/>
      <c r="E43" s="431"/>
    </row>
    <row r="44" spans="1:5" ht="15.75" thickBot="1" x14ac:dyDescent="0.3">
      <c r="A44" s="431"/>
      <c r="B44" s="431"/>
      <c r="C44" s="431"/>
      <c r="D44" s="431"/>
      <c r="E44" s="433" t="s">
        <v>167</v>
      </c>
    </row>
    <row r="45" spans="1:5" x14ac:dyDescent="0.25">
      <c r="A45" s="434"/>
      <c r="B45" s="469" t="s">
        <v>126</v>
      </c>
      <c r="C45" s="469" t="s">
        <v>125</v>
      </c>
      <c r="D45" s="469" t="s">
        <v>124</v>
      </c>
      <c r="E45" s="470" t="s">
        <v>78</v>
      </c>
    </row>
    <row r="46" spans="1:5" x14ac:dyDescent="0.25">
      <c r="A46" s="437" t="s">
        <v>206</v>
      </c>
      <c r="B46" s="450">
        <v>7317.7169999999996</v>
      </c>
      <c r="C46" s="450">
        <v>2500</v>
      </c>
      <c r="D46" s="450">
        <v>4681.7669999999998</v>
      </c>
      <c r="E46" s="451">
        <v>1668.549</v>
      </c>
    </row>
    <row r="47" spans="1:5" ht="15.75" thickBot="1" x14ac:dyDescent="0.3">
      <c r="A47" s="440" t="s">
        <v>207</v>
      </c>
      <c r="B47" s="471">
        <v>8096</v>
      </c>
      <c r="C47" s="471">
        <v>2000</v>
      </c>
      <c r="D47" s="471">
        <v>2117</v>
      </c>
      <c r="E47" s="472">
        <v>1718</v>
      </c>
    </row>
    <row r="48" spans="1:5" x14ac:dyDescent="0.25">
      <c r="A48" s="431"/>
      <c r="B48" s="431"/>
      <c r="C48" s="431"/>
      <c r="D48" s="431"/>
      <c r="E48" s="431"/>
    </row>
    <row r="49" spans="1:5" x14ac:dyDescent="0.25">
      <c r="A49" s="468" t="s">
        <v>208</v>
      </c>
      <c r="B49" s="431"/>
      <c r="C49" s="431"/>
      <c r="D49" s="431" t="s">
        <v>209</v>
      </c>
      <c r="E49" s="431"/>
    </row>
    <row r="50" spans="1:5" ht="15.75" thickBot="1" x14ac:dyDescent="0.3">
      <c r="A50" s="468"/>
      <c r="B50" s="431"/>
      <c r="C50" s="431"/>
      <c r="D50" s="431"/>
      <c r="E50" s="433" t="s">
        <v>110</v>
      </c>
    </row>
    <row r="51" spans="1:5" x14ac:dyDescent="0.25">
      <c r="A51" s="434"/>
      <c r="B51" s="469" t="s">
        <v>210</v>
      </c>
      <c r="C51" s="469" t="s">
        <v>211</v>
      </c>
      <c r="D51" s="469" t="s">
        <v>212</v>
      </c>
      <c r="E51" s="470" t="s">
        <v>213</v>
      </c>
    </row>
    <row r="52" spans="1:5" x14ac:dyDescent="0.25">
      <c r="A52" s="437" t="s">
        <v>206</v>
      </c>
      <c r="B52" s="473">
        <v>11340080.6</v>
      </c>
      <c r="C52" s="473">
        <v>2500000</v>
      </c>
      <c r="D52" s="473">
        <v>7317717.5700000003</v>
      </c>
      <c r="E52" s="474">
        <v>1665221.49</v>
      </c>
    </row>
    <row r="53" spans="1:5" ht="15.75" thickBot="1" x14ac:dyDescent="0.3">
      <c r="A53" s="440" t="s">
        <v>207</v>
      </c>
      <c r="B53" s="475">
        <v>10954588.810000001</v>
      </c>
      <c r="C53" s="475">
        <v>2000000</v>
      </c>
      <c r="D53" s="475">
        <v>8095690.3600000003</v>
      </c>
      <c r="E53" s="476">
        <v>1601136.36</v>
      </c>
    </row>
    <row r="54" spans="1:5" x14ac:dyDescent="0.25">
      <c r="A54" s="431"/>
      <c r="B54" s="431"/>
      <c r="C54" s="431"/>
      <c r="D54" s="431"/>
      <c r="E54" s="431"/>
    </row>
    <row r="55" spans="1:5" x14ac:dyDescent="0.25">
      <c r="A55" s="431"/>
      <c r="B55" s="431"/>
      <c r="C55" s="431"/>
      <c r="D55" s="431"/>
      <c r="E55" s="431"/>
    </row>
    <row r="56" spans="1:5" x14ac:dyDescent="0.25">
      <c r="A56" s="477"/>
      <c r="B56" s="431"/>
      <c r="C56" s="431"/>
      <c r="D56" s="615"/>
      <c r="E56" s="615"/>
    </row>
    <row r="57" spans="1:5" x14ac:dyDescent="0.25">
      <c r="A57" s="478"/>
      <c r="B57" s="431"/>
      <c r="C57" s="431"/>
      <c r="D57" s="616"/>
      <c r="E57" s="616"/>
    </row>
    <row r="58" spans="1:5" x14ac:dyDescent="0.25">
      <c r="A58" s="479"/>
      <c r="B58" s="479"/>
      <c r="D58" s="479"/>
      <c r="E58" s="479"/>
    </row>
    <row r="59" spans="1:5" x14ac:dyDescent="0.25">
      <c r="A59" s="431"/>
      <c r="B59" s="479"/>
      <c r="C59" s="481"/>
      <c r="D59" s="479"/>
      <c r="E59" s="479"/>
    </row>
    <row r="60" spans="1:5" x14ac:dyDescent="0.25">
      <c r="A60" s="482"/>
      <c r="B60" s="479"/>
      <c r="C60" s="479"/>
      <c r="D60" s="479"/>
      <c r="E60" s="479"/>
    </row>
    <row r="61" spans="1:5" x14ac:dyDescent="0.25">
      <c r="B61" s="480" t="s">
        <v>297</v>
      </c>
    </row>
  </sheetData>
  <mergeCells count="10">
    <mergeCell ref="B41:C41"/>
    <mergeCell ref="D41:E41"/>
    <mergeCell ref="D56:E56"/>
    <mergeCell ref="D57:E57"/>
    <mergeCell ref="A35:E35"/>
    <mergeCell ref="A36:E36"/>
    <mergeCell ref="B39:C39"/>
    <mergeCell ref="D39:E39"/>
    <mergeCell ref="B40:C40"/>
    <mergeCell ref="D40:E40"/>
  </mergeCells>
  <pageMargins left="0.7" right="0.7" top="0.78740157499999996" bottom="0.78740157499999996" header="0.3" footer="0.3"/>
  <pageSetup paperSize="9" scale="8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122"/>
  <sheetViews>
    <sheetView tabSelected="1" view="pageLayout" topLeftCell="A80" zoomScaleNormal="100" workbookViewId="0">
      <selection activeCell="C119" sqref="C119"/>
    </sheetView>
  </sheetViews>
  <sheetFormatPr defaultRowHeight="15" x14ac:dyDescent="0.25"/>
  <cols>
    <col min="1" max="1" width="40.42578125" bestFit="1" customWidth="1"/>
    <col min="2" max="2" width="14.7109375" bestFit="1" customWidth="1"/>
    <col min="3" max="3" width="15.42578125" bestFit="1" customWidth="1"/>
    <col min="4" max="4" width="14.7109375" bestFit="1" customWidth="1"/>
    <col min="5" max="5" width="15.42578125" bestFit="1" customWidth="1"/>
  </cols>
  <sheetData>
    <row r="1" spans="1:5" x14ac:dyDescent="0.25">
      <c r="A1" s="483"/>
      <c r="B1" s="483"/>
      <c r="C1" s="484"/>
      <c r="D1" s="483"/>
      <c r="E1" s="595" t="s">
        <v>285</v>
      </c>
    </row>
    <row r="2" spans="1:5" ht="18.75" x14ac:dyDescent="0.3">
      <c r="A2" s="42" t="s">
        <v>214</v>
      </c>
      <c r="B2" s="485"/>
      <c r="C2" s="486"/>
      <c r="D2" s="485"/>
      <c r="E2" s="487"/>
    </row>
    <row r="3" spans="1:5" x14ac:dyDescent="0.25">
      <c r="A3" s="488"/>
      <c r="B3" s="485"/>
      <c r="C3" s="485"/>
      <c r="D3" s="485"/>
      <c r="E3" s="489"/>
    </row>
    <row r="4" spans="1:5" ht="15.75" x14ac:dyDescent="0.25">
      <c r="A4" s="490" t="s">
        <v>215</v>
      </c>
      <c r="B4" s="491"/>
      <c r="C4" s="491"/>
      <c r="D4" s="491"/>
      <c r="E4" s="492"/>
    </row>
    <row r="5" spans="1:5" ht="15.75" thickBot="1" x14ac:dyDescent="0.3">
      <c r="A5" s="485"/>
      <c r="B5" s="485"/>
      <c r="C5" s="485"/>
      <c r="D5" s="493"/>
      <c r="E5" s="493" t="s">
        <v>54</v>
      </c>
    </row>
    <row r="6" spans="1:5" ht="15" customHeight="1" x14ac:dyDescent="0.25">
      <c r="A6" s="494" t="s">
        <v>166</v>
      </c>
      <c r="B6" s="495" t="s">
        <v>175</v>
      </c>
      <c r="C6" s="496" t="s">
        <v>175</v>
      </c>
      <c r="D6" s="495" t="s">
        <v>175</v>
      </c>
      <c r="E6" s="496" t="s">
        <v>175</v>
      </c>
    </row>
    <row r="7" spans="1:5" ht="15" customHeight="1" x14ac:dyDescent="0.25">
      <c r="A7" s="497" t="s">
        <v>164</v>
      </c>
      <c r="B7" s="498" t="s">
        <v>177</v>
      </c>
      <c r="C7" s="499" t="s">
        <v>177</v>
      </c>
      <c r="D7" s="498" t="s">
        <v>178</v>
      </c>
      <c r="E7" s="499" t="s">
        <v>178</v>
      </c>
    </row>
    <row r="8" spans="1:5" ht="15" customHeight="1" thickBot="1" x14ac:dyDescent="0.3">
      <c r="A8" s="500"/>
      <c r="B8" s="501" t="s">
        <v>179</v>
      </c>
      <c r="C8" s="502" t="s">
        <v>160</v>
      </c>
      <c r="D8" s="501" t="s">
        <v>179</v>
      </c>
      <c r="E8" s="502" t="s">
        <v>160</v>
      </c>
    </row>
    <row r="9" spans="1:5" ht="15" customHeight="1" thickBot="1" x14ac:dyDescent="0.3">
      <c r="A9" s="503" t="s">
        <v>216</v>
      </c>
      <c r="B9" s="504">
        <v>96931.398610000004</v>
      </c>
      <c r="C9" s="505">
        <v>3653</v>
      </c>
      <c r="D9" s="504">
        <v>105109</v>
      </c>
      <c r="E9" s="506">
        <v>2788</v>
      </c>
    </row>
    <row r="10" spans="1:5" ht="15" customHeight="1" thickBot="1" x14ac:dyDescent="0.3">
      <c r="A10" s="507" t="s">
        <v>217</v>
      </c>
      <c r="B10" s="508">
        <v>96930.796090000003</v>
      </c>
      <c r="C10" s="509">
        <v>3652.6551899999999</v>
      </c>
      <c r="D10" s="508">
        <v>105108</v>
      </c>
      <c r="E10" s="510">
        <v>2788</v>
      </c>
    </row>
    <row r="11" spans="1:5" ht="15" customHeight="1" x14ac:dyDescent="0.25">
      <c r="A11" s="511" t="s">
        <v>149</v>
      </c>
      <c r="B11" s="512">
        <v>5185.0994899999996</v>
      </c>
      <c r="C11" s="513">
        <v>1617.58429</v>
      </c>
      <c r="D11" s="512">
        <v>5030</v>
      </c>
      <c r="E11" s="513">
        <v>849</v>
      </c>
    </row>
    <row r="12" spans="1:5" ht="15" customHeight="1" x14ac:dyDescent="0.25">
      <c r="A12" s="514" t="s">
        <v>148</v>
      </c>
      <c r="B12" s="515">
        <v>2898.4715900000001</v>
      </c>
      <c r="C12" s="516">
        <v>90.970849999999999</v>
      </c>
      <c r="D12" s="515">
        <v>2473</v>
      </c>
      <c r="E12" s="516">
        <v>0</v>
      </c>
    </row>
    <row r="13" spans="1:5" ht="15" customHeight="1" x14ac:dyDescent="0.25">
      <c r="A13" s="514" t="s">
        <v>218</v>
      </c>
      <c r="B13" s="515">
        <v>0</v>
      </c>
      <c r="C13" s="516">
        <v>0</v>
      </c>
      <c r="D13" s="515">
        <v>0</v>
      </c>
      <c r="E13" s="516">
        <v>0</v>
      </c>
    </row>
    <row r="14" spans="1:5" ht="15" customHeight="1" x14ac:dyDescent="0.25">
      <c r="A14" s="514" t="s">
        <v>147</v>
      </c>
      <c r="B14" s="515">
        <v>0</v>
      </c>
      <c r="C14" s="516">
        <v>0</v>
      </c>
      <c r="D14" s="515">
        <v>0</v>
      </c>
      <c r="E14" s="516">
        <v>0</v>
      </c>
    </row>
    <row r="15" spans="1:5" ht="15" customHeight="1" x14ac:dyDescent="0.25">
      <c r="A15" s="514" t="s">
        <v>219</v>
      </c>
      <c r="B15" s="515">
        <v>0</v>
      </c>
      <c r="C15" s="516">
        <v>0</v>
      </c>
      <c r="D15" s="515">
        <v>0</v>
      </c>
      <c r="E15" s="516">
        <v>0</v>
      </c>
    </row>
    <row r="16" spans="1:5" ht="15" customHeight="1" x14ac:dyDescent="0.25">
      <c r="A16" s="514" t="s">
        <v>220</v>
      </c>
      <c r="B16" s="515">
        <v>0</v>
      </c>
      <c r="C16" s="516">
        <v>0</v>
      </c>
      <c r="D16" s="515">
        <v>0</v>
      </c>
      <c r="E16" s="516">
        <v>0</v>
      </c>
    </row>
    <row r="17" spans="1:5" ht="15" customHeight="1" x14ac:dyDescent="0.25">
      <c r="A17" s="514" t="s">
        <v>221</v>
      </c>
      <c r="B17" s="515">
        <v>0</v>
      </c>
      <c r="C17" s="516">
        <v>0</v>
      </c>
      <c r="D17" s="515">
        <v>0</v>
      </c>
      <c r="E17" s="516">
        <v>0</v>
      </c>
    </row>
    <row r="18" spans="1:5" ht="15" customHeight="1" x14ac:dyDescent="0.25">
      <c r="A18" s="514" t="s">
        <v>146</v>
      </c>
      <c r="B18" s="515">
        <v>3694.1278499999999</v>
      </c>
      <c r="C18" s="516">
        <v>18.151499999999999</v>
      </c>
      <c r="D18" s="517">
        <v>2919</v>
      </c>
      <c r="E18" s="516">
        <v>42</v>
      </c>
    </row>
    <row r="19" spans="1:5" ht="15" customHeight="1" x14ac:dyDescent="0.25">
      <c r="A19" s="514" t="s">
        <v>145</v>
      </c>
      <c r="B19" s="515">
        <v>186.14500000000001</v>
      </c>
      <c r="C19" s="516">
        <v>0</v>
      </c>
      <c r="D19" s="515">
        <v>163</v>
      </c>
      <c r="E19" s="516">
        <v>0</v>
      </c>
    </row>
    <row r="20" spans="1:5" ht="15" customHeight="1" x14ac:dyDescent="0.25">
      <c r="A20" s="514" t="s">
        <v>222</v>
      </c>
      <c r="B20" s="515">
        <v>8.24</v>
      </c>
      <c r="C20" s="516">
        <v>0</v>
      </c>
      <c r="D20" s="515">
        <v>3</v>
      </c>
      <c r="E20" s="516">
        <v>0</v>
      </c>
    </row>
    <row r="21" spans="1:5" ht="15" customHeight="1" x14ac:dyDescent="0.25">
      <c r="A21" s="514" t="s">
        <v>223</v>
      </c>
      <c r="B21" s="515">
        <v>0</v>
      </c>
      <c r="C21" s="516">
        <v>0</v>
      </c>
      <c r="D21" s="517">
        <v>0</v>
      </c>
      <c r="E21" s="516">
        <v>0</v>
      </c>
    </row>
    <row r="22" spans="1:5" ht="15" customHeight="1" x14ac:dyDescent="0.25">
      <c r="A22" s="514" t="s">
        <v>144</v>
      </c>
      <c r="B22" s="515">
        <v>6132.5011199999999</v>
      </c>
      <c r="C22" s="516">
        <v>608.37757999999997</v>
      </c>
      <c r="D22" s="515">
        <v>5555</v>
      </c>
      <c r="E22" s="516">
        <v>576</v>
      </c>
    </row>
    <row r="23" spans="1:5" ht="15" customHeight="1" x14ac:dyDescent="0.25">
      <c r="A23" s="514" t="s">
        <v>224</v>
      </c>
      <c r="B23" s="517">
        <v>53733.038</v>
      </c>
      <c r="C23" s="516">
        <v>817.83900000000006</v>
      </c>
      <c r="D23" s="517">
        <v>60480</v>
      </c>
      <c r="E23" s="516">
        <v>889</v>
      </c>
    </row>
    <row r="24" spans="1:5" ht="15" customHeight="1" x14ac:dyDescent="0.25">
      <c r="A24" s="514" t="s">
        <v>142</v>
      </c>
      <c r="B24" s="517">
        <v>17417.344000000001</v>
      </c>
      <c r="C24" s="516">
        <v>273.17200000000003</v>
      </c>
      <c r="D24" s="517">
        <v>19939</v>
      </c>
      <c r="E24" s="516">
        <v>293</v>
      </c>
    </row>
    <row r="25" spans="1:5" ht="15" customHeight="1" x14ac:dyDescent="0.25">
      <c r="A25" s="514" t="s">
        <v>225</v>
      </c>
      <c r="B25" s="517">
        <v>229.66370000000001</v>
      </c>
      <c r="C25" s="516">
        <v>3.4523000000000001</v>
      </c>
      <c r="D25" s="517">
        <v>219</v>
      </c>
      <c r="E25" s="516">
        <v>3</v>
      </c>
    </row>
    <row r="26" spans="1:5" ht="15" customHeight="1" x14ac:dyDescent="0.25">
      <c r="A26" s="514" t="s">
        <v>226</v>
      </c>
      <c r="B26" s="517">
        <v>1828.1564100000001</v>
      </c>
      <c r="C26" s="516">
        <v>17.144780000000001</v>
      </c>
      <c r="D26" s="517">
        <v>2297</v>
      </c>
      <c r="E26" s="516">
        <v>18</v>
      </c>
    </row>
    <row r="27" spans="1:5" ht="15" customHeight="1" x14ac:dyDescent="0.25">
      <c r="A27" s="514" t="s">
        <v>139</v>
      </c>
      <c r="B27" s="515">
        <v>0</v>
      </c>
      <c r="C27" s="516">
        <v>0</v>
      </c>
      <c r="D27" s="515">
        <v>0</v>
      </c>
      <c r="E27" s="516">
        <v>0</v>
      </c>
    </row>
    <row r="28" spans="1:5" ht="15" customHeight="1" x14ac:dyDescent="0.25">
      <c r="A28" s="514" t="s">
        <v>138</v>
      </c>
      <c r="B28" s="515">
        <v>0</v>
      </c>
      <c r="C28" s="516">
        <v>0</v>
      </c>
      <c r="D28" s="515">
        <v>0</v>
      </c>
      <c r="E28" s="516">
        <v>0</v>
      </c>
    </row>
    <row r="29" spans="1:5" ht="15" customHeight="1" x14ac:dyDescent="0.25">
      <c r="A29" s="514" t="s">
        <v>227</v>
      </c>
      <c r="B29" s="515">
        <v>0</v>
      </c>
      <c r="C29" s="516">
        <v>0</v>
      </c>
      <c r="D29" s="515">
        <v>0</v>
      </c>
      <c r="E29" s="516">
        <v>0</v>
      </c>
    </row>
    <row r="30" spans="1:5" ht="15" customHeight="1" x14ac:dyDescent="0.25">
      <c r="A30" s="514" t="s">
        <v>137</v>
      </c>
      <c r="B30" s="515">
        <v>1.5</v>
      </c>
      <c r="C30" s="516">
        <v>0</v>
      </c>
      <c r="D30" s="515">
        <v>410</v>
      </c>
      <c r="E30" s="516">
        <v>101</v>
      </c>
    </row>
    <row r="31" spans="1:5" ht="15" customHeight="1" x14ac:dyDescent="0.25">
      <c r="A31" s="514" t="s">
        <v>136</v>
      </c>
      <c r="B31" s="515">
        <v>0</v>
      </c>
      <c r="C31" s="516">
        <v>0</v>
      </c>
      <c r="D31" s="515">
        <v>0</v>
      </c>
      <c r="E31" s="516">
        <v>0</v>
      </c>
    </row>
    <row r="32" spans="1:5" ht="15" customHeight="1" x14ac:dyDescent="0.25">
      <c r="A32" s="514" t="s">
        <v>135</v>
      </c>
      <c r="B32" s="515">
        <v>0</v>
      </c>
      <c r="C32" s="516">
        <v>0</v>
      </c>
      <c r="D32" s="515">
        <v>0</v>
      </c>
      <c r="E32" s="516">
        <v>0</v>
      </c>
    </row>
    <row r="33" spans="1:5" ht="15" customHeight="1" x14ac:dyDescent="0.25">
      <c r="A33" s="514" t="s">
        <v>228</v>
      </c>
      <c r="B33" s="515">
        <v>0</v>
      </c>
      <c r="C33" s="516">
        <v>0</v>
      </c>
      <c r="D33" s="515">
        <v>0</v>
      </c>
      <c r="E33" s="516">
        <v>0</v>
      </c>
    </row>
    <row r="34" spans="1:5" ht="15" customHeight="1" x14ac:dyDescent="0.25">
      <c r="A34" s="514" t="s">
        <v>229</v>
      </c>
      <c r="B34" s="515">
        <v>0</v>
      </c>
      <c r="C34" s="516">
        <v>0</v>
      </c>
      <c r="D34" s="515">
        <v>0</v>
      </c>
      <c r="E34" s="516">
        <v>0</v>
      </c>
    </row>
    <row r="35" spans="1:5" ht="15" customHeight="1" x14ac:dyDescent="0.25">
      <c r="A35" s="514" t="s">
        <v>134</v>
      </c>
      <c r="B35" s="515">
        <v>0</v>
      </c>
      <c r="C35" s="516">
        <v>0</v>
      </c>
      <c r="D35" s="515">
        <v>0</v>
      </c>
      <c r="E35" s="516">
        <v>0</v>
      </c>
    </row>
    <row r="36" spans="1:5" ht="15" customHeight="1" x14ac:dyDescent="0.25">
      <c r="A36" s="514" t="s">
        <v>230</v>
      </c>
      <c r="B36" s="515">
        <v>0</v>
      </c>
      <c r="C36" s="516">
        <v>0</v>
      </c>
      <c r="D36" s="515">
        <v>0</v>
      </c>
      <c r="E36" s="516">
        <v>0</v>
      </c>
    </row>
    <row r="37" spans="1:5" ht="15" customHeight="1" x14ac:dyDescent="0.25">
      <c r="A37" s="514" t="s">
        <v>231</v>
      </c>
      <c r="B37" s="515">
        <v>4966.5039999999999</v>
      </c>
      <c r="C37" s="516">
        <v>9.7080000000000002</v>
      </c>
      <c r="D37" s="515">
        <v>5100</v>
      </c>
      <c r="E37" s="518">
        <v>14</v>
      </c>
    </row>
    <row r="38" spans="1:5" ht="15" customHeight="1" x14ac:dyDescent="0.25">
      <c r="A38" s="514" t="s">
        <v>232</v>
      </c>
      <c r="B38" s="515">
        <v>0</v>
      </c>
      <c r="C38" s="516">
        <v>0</v>
      </c>
      <c r="D38" s="515">
        <v>0</v>
      </c>
      <c r="E38" s="516">
        <v>0</v>
      </c>
    </row>
    <row r="39" spans="1:5" ht="15" customHeight="1" x14ac:dyDescent="0.25">
      <c r="A39" s="519" t="s">
        <v>233</v>
      </c>
      <c r="B39" s="515">
        <v>0</v>
      </c>
      <c r="C39" s="516">
        <v>0</v>
      </c>
      <c r="D39" s="515">
        <v>0</v>
      </c>
      <c r="E39" s="516">
        <v>0</v>
      </c>
    </row>
    <row r="40" spans="1:5" ht="15" hidden="1" customHeight="1" x14ac:dyDescent="0.25">
      <c r="A40" s="514" t="s">
        <v>234</v>
      </c>
      <c r="B40" s="515">
        <v>0</v>
      </c>
      <c r="C40" s="516">
        <v>0</v>
      </c>
      <c r="D40" s="515">
        <v>0</v>
      </c>
      <c r="E40" s="516">
        <v>0</v>
      </c>
    </row>
    <row r="41" spans="1:5" ht="15" customHeight="1" x14ac:dyDescent="0.25">
      <c r="A41" s="514" t="s">
        <v>235</v>
      </c>
      <c r="B41" s="515">
        <v>0</v>
      </c>
      <c r="C41" s="516">
        <v>0</v>
      </c>
      <c r="D41" s="515">
        <v>0</v>
      </c>
      <c r="E41" s="516">
        <v>0</v>
      </c>
    </row>
    <row r="42" spans="1:5" ht="15" customHeight="1" x14ac:dyDescent="0.25">
      <c r="A42" s="519" t="s">
        <v>236</v>
      </c>
      <c r="B42" s="517">
        <v>-1.3580000000000001</v>
      </c>
      <c r="C42" s="518">
        <v>-10.72</v>
      </c>
      <c r="D42" s="515">
        <v>0</v>
      </c>
      <c r="E42" s="518">
        <v>0.15570000000000001</v>
      </c>
    </row>
    <row r="43" spans="1:5" ht="15" customHeight="1" x14ac:dyDescent="0.25">
      <c r="A43" s="514" t="s">
        <v>237</v>
      </c>
      <c r="B43" s="515">
        <v>1.3580000000000001</v>
      </c>
      <c r="C43" s="516">
        <v>10.72</v>
      </c>
      <c r="D43" s="517">
        <v>0.21</v>
      </c>
      <c r="E43" s="516">
        <v>0</v>
      </c>
    </row>
    <row r="44" spans="1:5" ht="15" customHeight="1" x14ac:dyDescent="0.25">
      <c r="A44" s="514" t="s">
        <v>238</v>
      </c>
      <c r="B44" s="515">
        <v>190.19206</v>
      </c>
      <c r="C44" s="516">
        <v>0</v>
      </c>
      <c r="D44" s="515">
        <v>500</v>
      </c>
      <c r="E44" s="518">
        <v>3</v>
      </c>
    </row>
    <row r="45" spans="1:5" ht="15" customHeight="1" thickBot="1" x14ac:dyDescent="0.3">
      <c r="A45" s="520" t="s">
        <v>132</v>
      </c>
      <c r="B45" s="521">
        <v>459.81286999999998</v>
      </c>
      <c r="C45" s="522">
        <v>196.25488999999999</v>
      </c>
      <c r="D45" s="521">
        <v>19</v>
      </c>
      <c r="E45" s="523">
        <v>0</v>
      </c>
    </row>
    <row r="46" spans="1:5" ht="15" customHeight="1" thickBot="1" x14ac:dyDescent="0.3">
      <c r="A46" s="524" t="s">
        <v>130</v>
      </c>
      <c r="B46" s="525">
        <v>0</v>
      </c>
      <c r="C46" s="526">
        <v>0</v>
      </c>
      <c r="D46" s="525">
        <v>0</v>
      </c>
      <c r="E46" s="526">
        <v>0</v>
      </c>
    </row>
    <row r="47" spans="1:5" ht="15" customHeight="1" x14ac:dyDescent="0.25">
      <c r="A47" s="514" t="s">
        <v>239</v>
      </c>
      <c r="B47" s="515">
        <v>0</v>
      </c>
      <c r="C47" s="516">
        <v>0</v>
      </c>
      <c r="D47" s="515">
        <v>0</v>
      </c>
      <c r="E47" s="516">
        <v>0</v>
      </c>
    </row>
    <row r="48" spans="1:5" ht="15" customHeight="1" x14ac:dyDescent="0.25">
      <c r="A48" s="514" t="s">
        <v>240</v>
      </c>
      <c r="B48" s="515">
        <v>0</v>
      </c>
      <c r="C48" s="516">
        <v>0</v>
      </c>
      <c r="D48" s="515">
        <v>0</v>
      </c>
      <c r="E48" s="516">
        <v>0</v>
      </c>
    </row>
    <row r="49" spans="1:5" ht="15" hidden="1" customHeight="1" x14ac:dyDescent="0.25">
      <c r="A49" s="514" t="s">
        <v>241</v>
      </c>
      <c r="B49" s="515">
        <v>0</v>
      </c>
      <c r="C49" s="516">
        <v>0</v>
      </c>
      <c r="D49" s="515">
        <v>0</v>
      </c>
      <c r="E49" s="516">
        <v>0</v>
      </c>
    </row>
    <row r="50" spans="1:5" ht="15" hidden="1" customHeight="1" x14ac:dyDescent="0.25">
      <c r="A50" s="514" t="s">
        <v>242</v>
      </c>
      <c r="B50" s="515">
        <v>0</v>
      </c>
      <c r="C50" s="516">
        <v>0</v>
      </c>
      <c r="D50" s="515">
        <v>0</v>
      </c>
      <c r="E50" s="516">
        <v>0</v>
      </c>
    </row>
    <row r="51" spans="1:5" ht="15" customHeight="1" x14ac:dyDescent="0.25">
      <c r="A51" s="514" t="s">
        <v>243</v>
      </c>
      <c r="B51" s="515">
        <v>0</v>
      </c>
      <c r="C51" s="516">
        <v>0</v>
      </c>
      <c r="D51" s="515">
        <v>0</v>
      </c>
      <c r="E51" s="516">
        <v>0</v>
      </c>
    </row>
    <row r="52" spans="1:5" ht="15" customHeight="1" thickBot="1" x14ac:dyDescent="0.3">
      <c r="A52" s="527" t="s">
        <v>244</v>
      </c>
      <c r="B52" s="528">
        <v>0</v>
      </c>
      <c r="C52" s="529">
        <v>0</v>
      </c>
      <c r="D52" s="528">
        <v>0</v>
      </c>
      <c r="E52" s="530">
        <v>0</v>
      </c>
    </row>
    <row r="53" spans="1:5" ht="15" customHeight="1" x14ac:dyDescent="0.25">
      <c r="A53" s="511" t="s">
        <v>245</v>
      </c>
      <c r="B53" s="531">
        <v>0</v>
      </c>
      <c r="C53" s="532">
        <v>0</v>
      </c>
      <c r="D53" s="531">
        <v>0</v>
      </c>
      <c r="E53" s="532">
        <v>0</v>
      </c>
    </row>
    <row r="54" spans="1:5" ht="15" customHeight="1" thickBot="1" x14ac:dyDescent="0.3">
      <c r="A54" s="520" t="s">
        <v>246</v>
      </c>
      <c r="B54" s="521">
        <v>0</v>
      </c>
      <c r="C54" s="522">
        <v>0</v>
      </c>
      <c r="D54" s="521">
        <v>0</v>
      </c>
      <c r="E54" s="522">
        <v>0</v>
      </c>
    </row>
    <row r="55" spans="1:5" ht="15" customHeight="1" thickBot="1" x14ac:dyDescent="0.3">
      <c r="A55" s="527" t="s">
        <v>247</v>
      </c>
      <c r="B55" s="528">
        <v>0.60251999999999994</v>
      </c>
      <c r="C55" s="530">
        <v>5.6000000000000001E-2</v>
      </c>
      <c r="D55" s="528">
        <v>1</v>
      </c>
      <c r="E55" s="530">
        <v>0</v>
      </c>
    </row>
    <row r="56" spans="1:5" ht="15" customHeight="1" x14ac:dyDescent="0.25">
      <c r="A56" s="533" t="s">
        <v>247</v>
      </c>
      <c r="B56" s="512">
        <v>0.60251999999999994</v>
      </c>
      <c r="C56" s="534">
        <v>5.6000000000000001E-2</v>
      </c>
      <c r="D56" s="535">
        <v>1</v>
      </c>
      <c r="E56" s="534">
        <v>3.4779999999999998E-2</v>
      </c>
    </row>
    <row r="57" spans="1:5" ht="15" customHeight="1" thickBot="1" x14ac:dyDescent="0.3">
      <c r="A57" s="536" t="s">
        <v>248</v>
      </c>
      <c r="B57" s="521">
        <v>0</v>
      </c>
      <c r="C57" s="521">
        <v>0</v>
      </c>
      <c r="D57" s="521">
        <v>0</v>
      </c>
      <c r="E57" s="521">
        <v>0</v>
      </c>
    </row>
    <row r="58" spans="1:5" ht="15" customHeight="1" thickBot="1" x14ac:dyDescent="0.3">
      <c r="A58" s="538" t="s">
        <v>150</v>
      </c>
      <c r="B58" s="539">
        <v>111887.14231</v>
      </c>
      <c r="C58" s="540">
        <v>5393.0607900000005</v>
      </c>
      <c r="D58" s="539">
        <v>133767</v>
      </c>
      <c r="E58" s="541">
        <v>4941</v>
      </c>
    </row>
    <row r="59" spans="1:5" ht="15" customHeight="1" thickBot="1" x14ac:dyDescent="0.3">
      <c r="A59" s="524" t="s">
        <v>159</v>
      </c>
      <c r="B59" s="525">
        <v>38380.488369999999</v>
      </c>
      <c r="C59" s="526">
        <v>5392.7675399999998</v>
      </c>
      <c r="D59" s="525">
        <v>32595</v>
      </c>
      <c r="E59" s="542">
        <v>4941</v>
      </c>
    </row>
    <row r="60" spans="1:5" ht="15" customHeight="1" x14ac:dyDescent="0.25">
      <c r="A60" s="543"/>
      <c r="B60" s="544"/>
      <c r="C60" s="45" t="s">
        <v>298</v>
      </c>
      <c r="D60" s="544"/>
      <c r="E60" s="544"/>
    </row>
    <row r="61" spans="1:5" ht="15" customHeight="1" x14ac:dyDescent="0.25">
      <c r="A61" s="543"/>
      <c r="B61" s="544"/>
      <c r="D61" s="544"/>
      <c r="E61" s="544"/>
    </row>
    <row r="62" spans="1:5" ht="15" customHeight="1" thickBot="1" x14ac:dyDescent="0.3">
      <c r="A62" s="543"/>
      <c r="B62" s="544"/>
      <c r="C62" s="544"/>
      <c r="D62" s="544"/>
      <c r="E62" s="544"/>
    </row>
    <row r="63" spans="1:5" ht="15" customHeight="1" x14ac:dyDescent="0.25">
      <c r="A63" s="511" t="s">
        <v>249</v>
      </c>
      <c r="B63" s="531">
        <v>3467.8980000000001</v>
      </c>
      <c r="C63" s="532">
        <v>1745.268</v>
      </c>
      <c r="D63" s="531">
        <v>2439</v>
      </c>
      <c r="E63" s="532">
        <v>1761</v>
      </c>
    </row>
    <row r="64" spans="1:5" ht="15" customHeight="1" x14ac:dyDescent="0.25">
      <c r="A64" s="514" t="s">
        <v>250</v>
      </c>
      <c r="B64" s="515">
        <v>34399.013679999996</v>
      </c>
      <c r="C64" s="516">
        <v>0</v>
      </c>
      <c r="D64" s="515">
        <v>29411</v>
      </c>
      <c r="E64" s="516">
        <v>0</v>
      </c>
    </row>
    <row r="65" spans="1:5" ht="15" customHeight="1" x14ac:dyDescent="0.25">
      <c r="A65" s="514" t="s">
        <v>251</v>
      </c>
      <c r="B65" s="515">
        <v>0</v>
      </c>
      <c r="C65" s="516">
        <v>3639.8254099999999</v>
      </c>
      <c r="D65" s="515">
        <v>0</v>
      </c>
      <c r="E65" s="516">
        <v>3173</v>
      </c>
    </row>
    <row r="66" spans="1:5" ht="15" customHeight="1" x14ac:dyDescent="0.25">
      <c r="A66" s="514" t="s">
        <v>252</v>
      </c>
      <c r="B66" s="515">
        <v>0</v>
      </c>
      <c r="C66" s="516">
        <v>0</v>
      </c>
      <c r="D66" s="515">
        <v>0</v>
      </c>
      <c r="E66" s="516">
        <v>0</v>
      </c>
    </row>
    <row r="67" spans="1:5" ht="15" customHeight="1" x14ac:dyDescent="0.25">
      <c r="A67" s="514" t="s">
        <v>253</v>
      </c>
      <c r="B67" s="515">
        <v>0</v>
      </c>
      <c r="C67" s="516">
        <v>0</v>
      </c>
      <c r="D67" s="515">
        <v>0</v>
      </c>
      <c r="E67" s="516">
        <v>0</v>
      </c>
    </row>
    <row r="68" spans="1:5" ht="15" customHeight="1" x14ac:dyDescent="0.25">
      <c r="A68" s="514" t="s">
        <v>136</v>
      </c>
      <c r="B68" s="515">
        <v>0</v>
      </c>
      <c r="C68" s="516">
        <v>0</v>
      </c>
      <c r="D68" s="515">
        <v>0</v>
      </c>
      <c r="E68" s="516">
        <v>0</v>
      </c>
    </row>
    <row r="69" spans="1:5" ht="15" customHeight="1" x14ac:dyDescent="0.25">
      <c r="A69" s="514" t="s">
        <v>135</v>
      </c>
      <c r="B69" s="515">
        <v>0</v>
      </c>
      <c r="C69" s="516">
        <v>0</v>
      </c>
      <c r="D69" s="515">
        <v>0</v>
      </c>
      <c r="E69" s="516">
        <v>0</v>
      </c>
    </row>
    <row r="70" spans="1:5" ht="15" customHeight="1" x14ac:dyDescent="0.25">
      <c r="A70" s="514" t="s">
        <v>254</v>
      </c>
      <c r="B70" s="515">
        <v>0</v>
      </c>
      <c r="C70" s="516">
        <v>7.67</v>
      </c>
      <c r="D70" s="515">
        <v>0</v>
      </c>
      <c r="E70" s="516">
        <v>7</v>
      </c>
    </row>
    <row r="71" spans="1:5" ht="15" customHeight="1" x14ac:dyDescent="0.25">
      <c r="A71" s="514" t="s">
        <v>255</v>
      </c>
      <c r="B71" s="515">
        <v>0</v>
      </c>
      <c r="C71" s="516">
        <v>0</v>
      </c>
      <c r="D71" s="515">
        <v>0</v>
      </c>
      <c r="E71" s="516">
        <v>0</v>
      </c>
    </row>
    <row r="72" spans="1:5" ht="15" customHeight="1" x14ac:dyDescent="0.25">
      <c r="A72" s="514" t="s">
        <v>256</v>
      </c>
      <c r="B72" s="515">
        <v>0</v>
      </c>
      <c r="C72" s="516">
        <v>0</v>
      </c>
      <c r="D72" s="515">
        <v>0</v>
      </c>
      <c r="E72" s="516">
        <v>0</v>
      </c>
    </row>
    <row r="73" spans="1:5" ht="15" customHeight="1" x14ac:dyDescent="0.25">
      <c r="A73" s="514" t="s">
        <v>257</v>
      </c>
      <c r="B73" s="515">
        <v>0</v>
      </c>
      <c r="C73" s="516">
        <v>0</v>
      </c>
      <c r="D73" s="515">
        <v>0</v>
      </c>
      <c r="E73" s="516">
        <v>0</v>
      </c>
    </row>
    <row r="74" spans="1:5" ht="15" customHeight="1" x14ac:dyDescent="0.25">
      <c r="A74" s="514" t="s">
        <v>258</v>
      </c>
      <c r="B74" s="515">
        <v>0</v>
      </c>
      <c r="C74" s="516">
        <v>0</v>
      </c>
      <c r="D74" s="515">
        <v>0</v>
      </c>
      <c r="E74" s="516">
        <v>0</v>
      </c>
    </row>
    <row r="75" spans="1:5" ht="15" customHeight="1" x14ac:dyDescent="0.25">
      <c r="A75" s="514" t="s">
        <v>259</v>
      </c>
      <c r="B75" s="515">
        <v>35.58</v>
      </c>
      <c r="C75" s="516">
        <v>0</v>
      </c>
      <c r="D75" s="515">
        <v>2</v>
      </c>
      <c r="E75" s="516">
        <v>0</v>
      </c>
    </row>
    <row r="76" spans="1:5" ht="15" customHeight="1" thickBot="1" x14ac:dyDescent="0.3">
      <c r="A76" s="520" t="s">
        <v>260</v>
      </c>
      <c r="B76" s="521">
        <v>477.99669</v>
      </c>
      <c r="C76" s="522">
        <v>4.13E-3</v>
      </c>
      <c r="D76" s="521">
        <v>743</v>
      </c>
      <c r="E76" s="522">
        <v>1</v>
      </c>
    </row>
    <row r="77" spans="1:5" ht="15" customHeight="1" thickBot="1" x14ac:dyDescent="0.3">
      <c r="A77" s="527" t="s">
        <v>261</v>
      </c>
      <c r="B77" s="545">
        <v>3.7416299999999998</v>
      </c>
      <c r="C77" s="546">
        <v>0.29325000000000001</v>
      </c>
      <c r="D77" s="545">
        <f>SUM(D78:D82)</f>
        <v>3</v>
      </c>
      <c r="E77" s="547">
        <f>SUM(E78:E82)</f>
        <v>0.39200000000000002</v>
      </c>
    </row>
    <row r="78" spans="1:5" ht="15" customHeight="1" x14ac:dyDescent="0.25">
      <c r="A78" s="533" t="s">
        <v>262</v>
      </c>
      <c r="B78" s="512">
        <v>0</v>
      </c>
      <c r="C78" s="513">
        <v>0</v>
      </c>
      <c r="D78" s="512">
        <v>0</v>
      </c>
      <c r="E78" s="513">
        <v>0</v>
      </c>
    </row>
    <row r="79" spans="1:5" ht="15" customHeight="1" x14ac:dyDescent="0.25">
      <c r="A79" s="548" t="s">
        <v>240</v>
      </c>
      <c r="B79" s="515">
        <v>3.7416299999999998</v>
      </c>
      <c r="C79" s="516">
        <v>0.29325000000000001</v>
      </c>
      <c r="D79" s="515">
        <v>3</v>
      </c>
      <c r="E79" s="518">
        <v>0.39200000000000002</v>
      </c>
    </row>
    <row r="80" spans="1:5" ht="15" customHeight="1" x14ac:dyDescent="0.25">
      <c r="A80" s="548" t="s">
        <v>263</v>
      </c>
      <c r="B80" s="515">
        <v>0</v>
      </c>
      <c r="C80" s="516">
        <v>0</v>
      </c>
      <c r="D80" s="515">
        <v>0</v>
      </c>
      <c r="E80" s="516">
        <v>0</v>
      </c>
    </row>
    <row r="81" spans="1:5" ht="15" customHeight="1" x14ac:dyDescent="0.25">
      <c r="A81" s="549" t="s">
        <v>264</v>
      </c>
      <c r="B81" s="515">
        <v>0</v>
      </c>
      <c r="C81" s="516">
        <v>0</v>
      </c>
      <c r="D81" s="515">
        <v>0</v>
      </c>
      <c r="E81" s="516">
        <v>0</v>
      </c>
    </row>
    <row r="82" spans="1:5" ht="15" customHeight="1" thickBot="1" x14ac:dyDescent="0.3">
      <c r="A82" s="550" t="s">
        <v>265</v>
      </c>
      <c r="B82" s="551">
        <v>0</v>
      </c>
      <c r="C82" s="537">
        <v>0</v>
      </c>
      <c r="D82" s="551">
        <v>0</v>
      </c>
      <c r="E82" s="537">
        <v>0</v>
      </c>
    </row>
    <row r="83" spans="1:5" ht="15" customHeight="1" thickBot="1" x14ac:dyDescent="0.3">
      <c r="A83" s="552" t="s">
        <v>266</v>
      </c>
      <c r="B83" s="553">
        <v>73502.91231</v>
      </c>
      <c r="C83" s="554">
        <f>SUM(C84:C85)</f>
        <v>0</v>
      </c>
      <c r="D83" s="553">
        <v>101169</v>
      </c>
      <c r="E83" s="555">
        <f>SUM(E84:E85)</f>
        <v>0</v>
      </c>
    </row>
    <row r="84" spans="1:5" ht="15" customHeight="1" x14ac:dyDescent="0.25">
      <c r="A84" s="548" t="s">
        <v>267</v>
      </c>
      <c r="B84" s="515">
        <v>0</v>
      </c>
      <c r="C84" s="516">
        <v>0</v>
      </c>
      <c r="D84" s="515">
        <v>0</v>
      </c>
      <c r="E84" s="516">
        <v>0</v>
      </c>
    </row>
    <row r="85" spans="1:5" ht="15" customHeight="1" x14ac:dyDescent="0.25">
      <c r="A85" s="548" t="s">
        <v>268</v>
      </c>
      <c r="B85" s="515">
        <v>73502.91231</v>
      </c>
      <c r="C85" s="516">
        <v>0</v>
      </c>
      <c r="D85" s="515">
        <v>101169</v>
      </c>
      <c r="E85" s="516">
        <v>0</v>
      </c>
    </row>
    <row r="86" spans="1:5" ht="15" customHeight="1" thickBot="1" x14ac:dyDescent="0.3">
      <c r="A86" s="548" t="s">
        <v>128</v>
      </c>
      <c r="B86" s="515">
        <v>0</v>
      </c>
      <c r="C86" s="516">
        <v>0</v>
      </c>
      <c r="D86" s="515"/>
      <c r="E86" s="516"/>
    </row>
    <row r="87" spans="1:5" ht="15" customHeight="1" thickBot="1" x14ac:dyDescent="0.3">
      <c r="A87" s="556" t="s">
        <v>269</v>
      </c>
      <c r="B87" s="557">
        <v>14956.346219999999</v>
      </c>
      <c r="C87" s="558">
        <v>1740.4056</v>
      </c>
      <c r="D87" s="557">
        <f>D58-D10</f>
        <v>28659</v>
      </c>
      <c r="E87" s="559">
        <f>E58-E10</f>
        <v>2153</v>
      </c>
    </row>
    <row r="88" spans="1:5" ht="15" customHeight="1" thickBot="1" x14ac:dyDescent="0.3">
      <c r="A88" s="560" t="s">
        <v>270</v>
      </c>
      <c r="B88" s="561">
        <v>14955.743700000001</v>
      </c>
      <c r="C88" s="562">
        <v>1740.34989</v>
      </c>
      <c r="D88" s="561">
        <v>28658</v>
      </c>
      <c r="E88" s="563">
        <v>2153</v>
      </c>
    </row>
    <row r="89" spans="1:5" ht="15" customHeight="1" x14ac:dyDescent="0.25">
      <c r="A89" s="543"/>
      <c r="B89" s="564"/>
      <c r="C89" s="564"/>
      <c r="D89" s="564"/>
      <c r="E89" s="564"/>
    </row>
    <row r="90" spans="1:5" ht="15" customHeight="1" thickBot="1" x14ac:dyDescent="0.3">
      <c r="A90" s="565"/>
      <c r="B90" s="625" t="s">
        <v>167</v>
      </c>
      <c r="C90" s="625"/>
      <c r="D90" s="625"/>
      <c r="E90" s="625"/>
    </row>
    <row r="91" spans="1:5" ht="15" customHeight="1" x14ac:dyDescent="0.25">
      <c r="A91" s="566" t="s">
        <v>123</v>
      </c>
      <c r="B91" s="626" t="s">
        <v>116</v>
      </c>
      <c r="C91" s="627"/>
      <c r="D91" s="628" t="s">
        <v>117</v>
      </c>
      <c r="E91" s="627"/>
    </row>
    <row r="92" spans="1:5" ht="15" customHeight="1" x14ac:dyDescent="0.25">
      <c r="A92" s="567" t="s">
        <v>271</v>
      </c>
      <c r="B92" s="629">
        <v>131364.01699999999</v>
      </c>
      <c r="C92" s="630"/>
      <c r="D92" s="631">
        <v>77074.891000000003</v>
      </c>
      <c r="E92" s="630"/>
    </row>
    <row r="93" spans="1:5" ht="15" customHeight="1" thickBot="1" x14ac:dyDescent="0.3">
      <c r="A93" s="568" t="s">
        <v>272</v>
      </c>
      <c r="B93" s="632">
        <v>155409</v>
      </c>
      <c r="C93" s="633"/>
      <c r="D93" s="634">
        <v>103832</v>
      </c>
      <c r="E93" s="633"/>
    </row>
    <row r="94" spans="1:5" ht="15" customHeight="1" x14ac:dyDescent="0.25">
      <c r="A94" s="569"/>
      <c r="B94" s="569"/>
      <c r="C94" s="569"/>
      <c r="D94" s="569"/>
      <c r="E94" s="569"/>
    </row>
    <row r="95" spans="1:5" ht="15" customHeight="1" thickBot="1" x14ac:dyDescent="0.3">
      <c r="A95" s="569"/>
      <c r="B95" s="623" t="s">
        <v>167</v>
      </c>
      <c r="C95" s="623"/>
      <c r="D95" s="623"/>
      <c r="E95" s="623"/>
    </row>
    <row r="96" spans="1:5" ht="15" customHeight="1" x14ac:dyDescent="0.25">
      <c r="A96" s="566" t="s">
        <v>127</v>
      </c>
      <c r="B96" s="570" t="s">
        <v>126</v>
      </c>
      <c r="C96" s="571" t="s">
        <v>125</v>
      </c>
      <c r="D96" s="572" t="s">
        <v>124</v>
      </c>
      <c r="E96" s="571" t="s">
        <v>78</v>
      </c>
    </row>
    <row r="97" spans="1:5" ht="15" customHeight="1" x14ac:dyDescent="0.25">
      <c r="A97" s="567" t="s">
        <v>271</v>
      </c>
      <c r="B97" s="573">
        <v>7922.9070000000002</v>
      </c>
      <c r="C97" s="574">
        <v>1316.6020000000001</v>
      </c>
      <c r="D97" s="573">
        <v>17732.982</v>
      </c>
      <c r="E97" s="574">
        <v>1820.8989999999999</v>
      </c>
    </row>
    <row r="98" spans="1:5" ht="15" customHeight="1" thickBot="1" x14ac:dyDescent="0.3">
      <c r="A98" s="568" t="s">
        <v>272</v>
      </c>
      <c r="B98" s="575">
        <v>7912</v>
      </c>
      <c r="C98" s="576">
        <v>1317</v>
      </c>
      <c r="D98" s="575">
        <v>12583</v>
      </c>
      <c r="E98" s="576">
        <v>2474</v>
      </c>
    </row>
    <row r="99" spans="1:5" ht="15" customHeight="1" x14ac:dyDescent="0.25">
      <c r="A99" s="577"/>
      <c r="B99" s="577"/>
      <c r="C99" s="577"/>
      <c r="D99" s="577"/>
      <c r="E99" s="577"/>
    </row>
    <row r="100" spans="1:5" ht="15" customHeight="1" thickBot="1" x14ac:dyDescent="0.3">
      <c r="A100" s="577"/>
      <c r="B100" s="624" t="s">
        <v>110</v>
      </c>
      <c r="C100" s="624"/>
      <c r="D100" s="624"/>
      <c r="E100" s="624"/>
    </row>
    <row r="101" spans="1:5" ht="15" customHeight="1" x14ac:dyDescent="0.25">
      <c r="A101" s="578" t="s">
        <v>208</v>
      </c>
      <c r="B101" s="579" t="s">
        <v>210</v>
      </c>
      <c r="C101" s="580" t="s">
        <v>211</v>
      </c>
      <c r="D101" s="581" t="s">
        <v>273</v>
      </c>
      <c r="E101" s="580" t="s">
        <v>213</v>
      </c>
    </row>
    <row r="102" spans="1:5" ht="15" customHeight="1" x14ac:dyDescent="0.25">
      <c r="A102" s="567" t="s">
        <v>271</v>
      </c>
      <c r="B102" s="582">
        <v>80037471.109999999</v>
      </c>
      <c r="C102" s="583">
        <v>1316601.9099999999</v>
      </c>
      <c r="D102" s="582">
        <v>31951034.949999999</v>
      </c>
      <c r="E102" s="583">
        <v>1316659.3</v>
      </c>
    </row>
    <row r="103" spans="1:5" ht="15" customHeight="1" thickBot="1" x14ac:dyDescent="0.3">
      <c r="A103" s="568" t="s">
        <v>272</v>
      </c>
      <c r="B103" s="584">
        <v>88603536.480000004</v>
      </c>
      <c r="C103" s="585">
        <v>1316601.9099999999</v>
      </c>
      <c r="D103" s="586">
        <v>21299399.98</v>
      </c>
      <c r="E103" s="585">
        <v>1794898.57</v>
      </c>
    </row>
    <row r="104" spans="1:5" x14ac:dyDescent="0.25">
      <c r="A104" s="587"/>
      <c r="B104" s="483"/>
      <c r="C104" s="483"/>
      <c r="D104" s="483"/>
      <c r="E104" s="483"/>
    </row>
    <row r="105" spans="1:5" x14ac:dyDescent="0.25">
      <c r="A105" s="588"/>
      <c r="B105" s="483"/>
      <c r="C105" s="483"/>
      <c r="D105" s="589"/>
      <c r="E105" s="483"/>
    </row>
    <row r="106" spans="1:5" x14ac:dyDescent="0.25">
      <c r="A106" s="590"/>
      <c r="B106" s="485"/>
      <c r="C106" s="485"/>
      <c r="D106" s="591"/>
      <c r="E106" s="485"/>
    </row>
    <row r="107" spans="1:5" x14ac:dyDescent="0.25">
      <c r="A107" s="588"/>
      <c r="B107" s="483"/>
      <c r="C107" s="483"/>
      <c r="D107" s="589"/>
      <c r="E107" s="483"/>
    </row>
    <row r="108" spans="1:5" x14ac:dyDescent="0.25">
      <c r="A108" s="590"/>
      <c r="B108" s="485"/>
      <c r="C108" s="485"/>
      <c r="D108" s="592"/>
      <c r="E108" s="485"/>
    </row>
    <row r="109" spans="1:5" x14ac:dyDescent="0.25">
      <c r="A109" s="590"/>
      <c r="B109" s="485"/>
      <c r="C109" s="485"/>
      <c r="D109" s="592"/>
      <c r="E109" s="485"/>
    </row>
    <row r="110" spans="1:5" x14ac:dyDescent="0.25">
      <c r="A110" s="590"/>
      <c r="B110" s="593"/>
      <c r="C110" s="593"/>
      <c r="D110" s="592"/>
      <c r="E110" s="593"/>
    </row>
    <row r="111" spans="1:5" x14ac:dyDescent="0.25">
      <c r="A111" s="590"/>
      <c r="B111" s="593"/>
      <c r="C111" s="593"/>
      <c r="D111" s="592"/>
      <c r="E111" s="593"/>
    </row>
    <row r="112" spans="1:5" x14ac:dyDescent="0.25">
      <c r="A112" s="590"/>
      <c r="B112" s="593"/>
      <c r="C112" s="593"/>
      <c r="D112" s="594"/>
      <c r="E112" s="593"/>
    </row>
    <row r="113" spans="1:5" x14ac:dyDescent="0.25">
      <c r="A113" s="593"/>
      <c r="B113" s="593"/>
      <c r="C113" s="593"/>
      <c r="D113" s="593"/>
      <c r="E113" s="593"/>
    </row>
    <row r="114" spans="1:5" x14ac:dyDescent="0.25">
      <c r="A114" s="593"/>
      <c r="B114" s="593"/>
      <c r="C114" s="593"/>
      <c r="D114" s="593"/>
      <c r="E114" s="593"/>
    </row>
    <row r="115" spans="1:5" x14ac:dyDescent="0.25">
      <c r="A115" s="593"/>
      <c r="B115" s="593"/>
      <c r="C115" s="593"/>
      <c r="D115" s="593"/>
      <c r="E115" s="593"/>
    </row>
    <row r="116" spans="1:5" x14ac:dyDescent="0.25">
      <c r="A116" s="593"/>
      <c r="B116" s="593"/>
      <c r="C116" s="593"/>
      <c r="D116" s="593"/>
      <c r="E116" s="593"/>
    </row>
    <row r="117" spans="1:5" x14ac:dyDescent="0.25">
      <c r="A117" s="593"/>
      <c r="B117" s="593"/>
      <c r="C117" s="593"/>
      <c r="D117" s="593"/>
      <c r="E117" s="593"/>
    </row>
    <row r="118" spans="1:5" x14ac:dyDescent="0.25">
      <c r="A118" s="593"/>
      <c r="C118" s="45" t="s">
        <v>299</v>
      </c>
      <c r="D118" s="593"/>
      <c r="E118" s="593"/>
    </row>
    <row r="119" spans="1:5" x14ac:dyDescent="0.25">
      <c r="A119" s="593"/>
      <c r="B119" s="593"/>
      <c r="C119" s="593"/>
      <c r="D119" s="593"/>
      <c r="E119" s="593"/>
    </row>
    <row r="120" spans="1:5" x14ac:dyDescent="0.25">
      <c r="A120" s="593"/>
      <c r="B120" s="593"/>
      <c r="C120" s="593"/>
      <c r="D120" s="593"/>
      <c r="E120" s="593"/>
    </row>
    <row r="121" spans="1:5" x14ac:dyDescent="0.25">
      <c r="A121" s="593"/>
      <c r="B121" s="593"/>
      <c r="C121" s="593"/>
      <c r="D121" s="593"/>
      <c r="E121" s="593"/>
    </row>
    <row r="122" spans="1:5" x14ac:dyDescent="0.25">
      <c r="A122" s="593"/>
      <c r="B122" s="593"/>
      <c r="D122" s="593"/>
      <c r="E122" s="593"/>
    </row>
  </sheetData>
  <mergeCells count="9">
    <mergeCell ref="B95:E95"/>
    <mergeCell ref="B100:E100"/>
    <mergeCell ref="B90:E90"/>
    <mergeCell ref="B91:C91"/>
    <mergeCell ref="D91:E91"/>
    <mergeCell ref="B92:C92"/>
    <mergeCell ref="D92:E92"/>
    <mergeCell ref="B93:C93"/>
    <mergeCell ref="D93:E93"/>
  </mergeCells>
  <pageMargins left="0.7" right="0.7" top="0.78740157499999996" bottom="0.78740157499999996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K70"/>
  <sheetViews>
    <sheetView topLeftCell="A31" zoomScaleNormal="100" workbookViewId="0">
      <selection activeCell="E51" sqref="E51"/>
    </sheetView>
  </sheetViews>
  <sheetFormatPr defaultRowHeight="12.75" x14ac:dyDescent="0.2"/>
  <cols>
    <col min="1" max="1" width="18.28515625" style="1" customWidth="1"/>
    <col min="2" max="2" width="12.42578125" style="1" bestFit="1" customWidth="1"/>
    <col min="3" max="3" width="13.7109375" style="1" bestFit="1" customWidth="1"/>
    <col min="4" max="4" width="14.7109375" style="1" customWidth="1"/>
    <col min="5" max="5" width="18.28515625" style="1" bestFit="1" customWidth="1"/>
    <col min="6" max="6" width="12.42578125" style="1" bestFit="1" customWidth="1"/>
    <col min="7" max="7" width="13.7109375" style="1" bestFit="1" customWidth="1"/>
    <col min="8" max="8" width="13.5703125" style="1" bestFit="1" customWidth="1"/>
    <col min="9" max="9" width="18.28515625" style="1" bestFit="1" customWidth="1"/>
    <col min="10" max="16384" width="9.140625" style="1"/>
  </cols>
  <sheetData>
    <row r="1" spans="1:11" x14ac:dyDescent="0.2">
      <c r="I1" s="595" t="s">
        <v>275</v>
      </c>
    </row>
    <row r="2" spans="1:11" ht="18" x14ac:dyDescent="0.25">
      <c r="A2" s="42" t="s">
        <v>45</v>
      </c>
      <c r="B2" s="5"/>
      <c r="C2" s="41"/>
      <c r="D2" s="41"/>
      <c r="E2" s="41"/>
      <c r="F2" s="108"/>
      <c r="G2" s="108"/>
      <c r="H2" s="108"/>
      <c r="I2" s="38"/>
      <c r="J2" s="5"/>
      <c r="K2" s="5"/>
    </row>
    <row r="3" spans="1:11" x14ac:dyDescent="0.2">
      <c r="A3" s="40"/>
      <c r="B3" s="5"/>
      <c r="C3" s="38"/>
      <c r="D3" s="38"/>
      <c r="E3" s="38"/>
      <c r="F3" s="94"/>
      <c r="G3" s="94"/>
      <c r="H3" s="94"/>
      <c r="I3" s="94"/>
      <c r="J3" s="5"/>
      <c r="K3" s="5"/>
    </row>
    <row r="4" spans="1:11" ht="18" x14ac:dyDescent="0.25">
      <c r="A4" s="598" t="s">
        <v>44</v>
      </c>
      <c r="B4" s="599"/>
      <c r="C4" s="599"/>
      <c r="D4" s="599"/>
      <c r="E4" s="41"/>
      <c r="F4" s="108"/>
      <c r="G4" s="108"/>
      <c r="H4" s="108"/>
      <c r="I4" s="108"/>
      <c r="J4" s="5"/>
      <c r="K4" s="5"/>
    </row>
    <row r="5" spans="1:11" ht="13.5" thickBot="1" x14ac:dyDescent="0.25">
      <c r="A5" s="40"/>
      <c r="B5" s="39"/>
      <c r="C5" s="38"/>
      <c r="D5" s="38"/>
      <c r="E5" s="38"/>
      <c r="F5" s="94"/>
      <c r="G5" s="94"/>
      <c r="H5" s="94"/>
      <c r="I5" s="38" t="s">
        <v>54</v>
      </c>
      <c r="J5" s="5"/>
      <c r="K5" s="5"/>
    </row>
    <row r="6" spans="1:11" x14ac:dyDescent="0.2">
      <c r="A6" s="93" t="s">
        <v>42</v>
      </c>
      <c r="B6" s="91" t="s">
        <v>53</v>
      </c>
      <c r="C6" s="91" t="s">
        <v>52</v>
      </c>
      <c r="D6" s="90" t="s">
        <v>48</v>
      </c>
      <c r="E6" s="89" t="s">
        <v>51</v>
      </c>
      <c r="F6" s="92" t="s">
        <v>50</v>
      </c>
      <c r="G6" s="91" t="s">
        <v>49</v>
      </c>
      <c r="H6" s="90" t="s">
        <v>48</v>
      </c>
      <c r="I6" s="89" t="s">
        <v>47</v>
      </c>
      <c r="J6" s="5"/>
      <c r="K6" s="5"/>
    </row>
    <row r="7" spans="1:11" ht="13.5" thickBot="1" x14ac:dyDescent="0.25">
      <c r="A7" s="88" t="s">
        <v>38</v>
      </c>
      <c r="B7" s="107"/>
      <c r="C7" s="106"/>
      <c r="D7" s="105"/>
      <c r="E7" s="104"/>
      <c r="F7" s="84"/>
      <c r="G7" s="103"/>
      <c r="H7" s="102"/>
      <c r="I7" s="101"/>
      <c r="J7" s="5"/>
      <c r="K7" s="5"/>
    </row>
    <row r="8" spans="1:11" x14ac:dyDescent="0.2">
      <c r="A8" s="23" t="s">
        <v>37</v>
      </c>
      <c r="B8" s="78">
        <v>27920</v>
      </c>
      <c r="C8" s="78">
        <v>27862</v>
      </c>
      <c r="D8" s="80">
        <v>0</v>
      </c>
      <c r="E8" s="76">
        <f t="shared" ref="E8:E20" si="0">B8-C8-D8</f>
        <v>58</v>
      </c>
      <c r="F8" s="79">
        <v>22851</v>
      </c>
      <c r="G8" s="78">
        <v>21832</v>
      </c>
      <c r="H8" s="77">
        <v>0</v>
      </c>
      <c r="I8" s="76">
        <f t="shared" ref="I8:I20" si="1">F8-G8-H8</f>
        <v>1019</v>
      </c>
      <c r="J8" s="5"/>
      <c r="K8" s="5"/>
    </row>
    <row r="9" spans="1:11" x14ac:dyDescent="0.2">
      <c r="A9" s="19" t="s">
        <v>36</v>
      </c>
      <c r="B9" s="73">
        <v>26376</v>
      </c>
      <c r="C9" s="73">
        <v>26297</v>
      </c>
      <c r="D9" s="75">
        <v>0</v>
      </c>
      <c r="E9" s="71">
        <f t="shared" si="0"/>
        <v>79</v>
      </c>
      <c r="F9" s="74">
        <v>22946</v>
      </c>
      <c r="G9" s="73">
        <v>22653</v>
      </c>
      <c r="H9" s="72">
        <v>0</v>
      </c>
      <c r="I9" s="71">
        <f t="shared" si="1"/>
        <v>293</v>
      </c>
      <c r="J9" s="5"/>
      <c r="K9" s="5"/>
    </row>
    <row r="10" spans="1:11" x14ac:dyDescent="0.2">
      <c r="A10" s="19" t="s">
        <v>35</v>
      </c>
      <c r="B10" s="73">
        <v>26604</v>
      </c>
      <c r="C10" s="73">
        <v>27218</v>
      </c>
      <c r="D10" s="75">
        <v>0</v>
      </c>
      <c r="E10" s="71">
        <f t="shared" si="0"/>
        <v>-614</v>
      </c>
      <c r="F10" s="74">
        <v>22020</v>
      </c>
      <c r="G10" s="73">
        <v>21563</v>
      </c>
      <c r="H10" s="72">
        <v>0</v>
      </c>
      <c r="I10" s="71">
        <f t="shared" si="1"/>
        <v>457</v>
      </c>
      <c r="J10" s="5"/>
      <c r="K10" s="5"/>
    </row>
    <row r="11" spans="1:11" x14ac:dyDescent="0.2">
      <c r="A11" s="19" t="s">
        <v>34</v>
      </c>
      <c r="B11" s="73">
        <v>26677</v>
      </c>
      <c r="C11" s="73">
        <v>26291</v>
      </c>
      <c r="D11" s="75">
        <v>0</v>
      </c>
      <c r="E11" s="71">
        <f t="shared" si="0"/>
        <v>386</v>
      </c>
      <c r="F11" s="74">
        <v>24475</v>
      </c>
      <c r="G11" s="73">
        <v>23298</v>
      </c>
      <c r="H11" s="72">
        <v>0</v>
      </c>
      <c r="I11" s="71">
        <f t="shared" si="1"/>
        <v>1177</v>
      </c>
      <c r="J11" s="5"/>
      <c r="K11" s="5"/>
    </row>
    <row r="12" spans="1:11" x14ac:dyDescent="0.2">
      <c r="A12" s="19" t="s">
        <v>33</v>
      </c>
      <c r="B12" s="73">
        <v>22516</v>
      </c>
      <c r="C12" s="73">
        <v>22154</v>
      </c>
      <c r="D12" s="75">
        <v>0</v>
      </c>
      <c r="E12" s="71">
        <f t="shared" si="0"/>
        <v>362</v>
      </c>
      <c r="F12" s="74">
        <v>18098</v>
      </c>
      <c r="G12" s="73">
        <v>17410</v>
      </c>
      <c r="H12" s="72">
        <v>0</v>
      </c>
      <c r="I12" s="71">
        <f t="shared" si="1"/>
        <v>688</v>
      </c>
      <c r="J12" s="5"/>
      <c r="K12" s="5"/>
    </row>
    <row r="13" spans="1:11" x14ac:dyDescent="0.2">
      <c r="A13" s="19" t="s">
        <v>32</v>
      </c>
      <c r="B13" s="73">
        <v>25386</v>
      </c>
      <c r="C13" s="73">
        <v>25244</v>
      </c>
      <c r="D13" s="75">
        <v>0</v>
      </c>
      <c r="E13" s="71">
        <f t="shared" si="0"/>
        <v>142</v>
      </c>
      <c r="F13" s="74">
        <v>22228</v>
      </c>
      <c r="G13" s="73">
        <v>21732</v>
      </c>
      <c r="H13" s="72">
        <v>0</v>
      </c>
      <c r="I13" s="71">
        <f t="shared" si="1"/>
        <v>496</v>
      </c>
      <c r="J13" s="5"/>
      <c r="K13" s="5"/>
    </row>
    <row r="14" spans="1:11" x14ac:dyDescent="0.2">
      <c r="A14" s="19" t="s">
        <v>31</v>
      </c>
      <c r="B14" s="73">
        <v>25527</v>
      </c>
      <c r="C14" s="73">
        <v>25225</v>
      </c>
      <c r="D14" s="75">
        <v>0</v>
      </c>
      <c r="E14" s="71">
        <f t="shared" si="0"/>
        <v>302</v>
      </c>
      <c r="F14" s="74">
        <v>22532</v>
      </c>
      <c r="G14" s="73">
        <v>21984</v>
      </c>
      <c r="H14" s="72">
        <v>0</v>
      </c>
      <c r="I14" s="71">
        <f t="shared" si="1"/>
        <v>548</v>
      </c>
      <c r="J14" s="5"/>
      <c r="K14" s="5"/>
    </row>
    <row r="15" spans="1:11" x14ac:dyDescent="0.2">
      <c r="A15" s="19" t="s">
        <v>30</v>
      </c>
      <c r="B15" s="73">
        <v>22017</v>
      </c>
      <c r="C15" s="73">
        <v>21791</v>
      </c>
      <c r="D15" s="75">
        <v>0</v>
      </c>
      <c r="E15" s="71">
        <f t="shared" si="0"/>
        <v>226</v>
      </c>
      <c r="F15" s="74">
        <v>19424</v>
      </c>
      <c r="G15" s="73">
        <v>19106</v>
      </c>
      <c r="H15" s="72">
        <v>0</v>
      </c>
      <c r="I15" s="71">
        <f t="shared" si="1"/>
        <v>318</v>
      </c>
      <c r="J15" s="5"/>
      <c r="K15" s="5"/>
    </row>
    <row r="16" spans="1:11" x14ac:dyDescent="0.2">
      <c r="A16" s="19" t="s">
        <v>29</v>
      </c>
      <c r="B16" s="73">
        <v>25739</v>
      </c>
      <c r="C16" s="73">
        <v>25638</v>
      </c>
      <c r="D16" s="75">
        <v>0</v>
      </c>
      <c r="E16" s="71">
        <f t="shared" si="0"/>
        <v>101</v>
      </c>
      <c r="F16" s="74">
        <v>22757</v>
      </c>
      <c r="G16" s="73">
        <v>22159</v>
      </c>
      <c r="H16" s="72">
        <v>0</v>
      </c>
      <c r="I16" s="71">
        <f t="shared" si="1"/>
        <v>598</v>
      </c>
      <c r="J16" s="5"/>
      <c r="K16" s="5"/>
    </row>
    <row r="17" spans="1:11" x14ac:dyDescent="0.2">
      <c r="A17" s="19" t="s">
        <v>28</v>
      </c>
      <c r="B17" s="73">
        <v>23587</v>
      </c>
      <c r="C17" s="73">
        <v>23353</v>
      </c>
      <c r="D17" s="75">
        <v>0</v>
      </c>
      <c r="E17" s="71">
        <f t="shared" si="0"/>
        <v>234</v>
      </c>
      <c r="F17" s="74">
        <v>19995</v>
      </c>
      <c r="G17" s="73">
        <v>20048</v>
      </c>
      <c r="H17" s="72">
        <v>0</v>
      </c>
      <c r="I17" s="71">
        <f t="shared" si="1"/>
        <v>-53</v>
      </c>
      <c r="J17" s="5"/>
      <c r="K17" s="5"/>
    </row>
    <row r="18" spans="1:11" x14ac:dyDescent="0.2">
      <c r="A18" s="19" t="s">
        <v>27</v>
      </c>
      <c r="B18" s="73">
        <v>20329</v>
      </c>
      <c r="C18" s="73">
        <v>20516</v>
      </c>
      <c r="D18" s="75">
        <v>0</v>
      </c>
      <c r="E18" s="71">
        <f t="shared" si="0"/>
        <v>-187</v>
      </c>
      <c r="F18" s="74">
        <v>16780</v>
      </c>
      <c r="G18" s="73">
        <v>16676</v>
      </c>
      <c r="H18" s="72">
        <v>0</v>
      </c>
      <c r="I18" s="71">
        <f t="shared" si="1"/>
        <v>104</v>
      </c>
      <c r="J18" s="5"/>
      <c r="K18" s="5"/>
    </row>
    <row r="19" spans="1:11" x14ac:dyDescent="0.2">
      <c r="A19" s="19" t="s">
        <v>26</v>
      </c>
      <c r="B19" s="73">
        <v>25607</v>
      </c>
      <c r="C19" s="73">
        <v>25255</v>
      </c>
      <c r="D19" s="75">
        <v>0</v>
      </c>
      <c r="E19" s="71">
        <f t="shared" si="0"/>
        <v>352</v>
      </c>
      <c r="F19" s="74">
        <v>21686</v>
      </c>
      <c r="G19" s="73">
        <v>21178</v>
      </c>
      <c r="H19" s="72">
        <v>0</v>
      </c>
      <c r="I19" s="71">
        <f t="shared" si="1"/>
        <v>508</v>
      </c>
      <c r="J19" s="5"/>
      <c r="K19" s="5"/>
    </row>
    <row r="20" spans="1:11" ht="13.5" thickBot="1" x14ac:dyDescent="0.25">
      <c r="A20" s="70" t="s">
        <v>55</v>
      </c>
      <c r="B20" s="67">
        <v>27328</v>
      </c>
      <c r="C20" s="67">
        <v>26812</v>
      </c>
      <c r="D20" s="69">
        <v>0</v>
      </c>
      <c r="E20" s="65">
        <f t="shared" si="0"/>
        <v>516</v>
      </c>
      <c r="F20" s="68">
        <v>23302</v>
      </c>
      <c r="G20" s="67">
        <v>23284</v>
      </c>
      <c r="H20" s="66">
        <v>0</v>
      </c>
      <c r="I20" s="65">
        <f t="shared" si="1"/>
        <v>18</v>
      </c>
      <c r="J20" s="5"/>
      <c r="K20" s="5"/>
    </row>
    <row r="21" spans="1:11" ht="15.75" thickBot="1" x14ac:dyDescent="0.3">
      <c r="A21" s="30" t="s">
        <v>24</v>
      </c>
      <c r="B21" s="100">
        <f t="shared" ref="B21:I21" si="2">SUM(B8:B20)</f>
        <v>325613</v>
      </c>
      <c r="C21" s="100">
        <f t="shared" si="2"/>
        <v>323656</v>
      </c>
      <c r="D21" s="99">
        <f t="shared" si="2"/>
        <v>0</v>
      </c>
      <c r="E21" s="95">
        <f t="shared" si="2"/>
        <v>1957</v>
      </c>
      <c r="F21" s="98">
        <f t="shared" si="2"/>
        <v>279094</v>
      </c>
      <c r="G21" s="97">
        <f t="shared" si="2"/>
        <v>272923</v>
      </c>
      <c r="H21" s="96">
        <f t="shared" si="2"/>
        <v>0</v>
      </c>
      <c r="I21" s="95">
        <f t="shared" si="2"/>
        <v>6171</v>
      </c>
      <c r="J21" s="5"/>
      <c r="K21" s="5"/>
    </row>
    <row r="22" spans="1:11" x14ac:dyDescent="0.2">
      <c r="A22" s="6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3.5" thickBot="1" x14ac:dyDescent="0.25">
      <c r="A23" s="40"/>
      <c r="B23" s="39"/>
      <c r="C23" s="38"/>
      <c r="D23" s="38"/>
      <c r="E23" s="38"/>
      <c r="F23" s="94"/>
      <c r="G23" s="94"/>
      <c r="H23" s="94"/>
      <c r="I23" s="38" t="s">
        <v>54</v>
      </c>
      <c r="J23" s="5"/>
      <c r="K23" s="5"/>
    </row>
    <row r="24" spans="1:11" x14ac:dyDescent="0.2">
      <c r="A24" s="93" t="s">
        <v>42</v>
      </c>
      <c r="B24" s="91" t="s">
        <v>53</v>
      </c>
      <c r="C24" s="91" t="s">
        <v>52</v>
      </c>
      <c r="D24" s="90" t="s">
        <v>48</v>
      </c>
      <c r="E24" s="89" t="s">
        <v>51</v>
      </c>
      <c r="F24" s="92" t="s">
        <v>50</v>
      </c>
      <c r="G24" s="91" t="s">
        <v>49</v>
      </c>
      <c r="H24" s="90" t="s">
        <v>48</v>
      </c>
      <c r="I24" s="89" t="s">
        <v>47</v>
      </c>
      <c r="J24" s="5"/>
      <c r="K24" s="5"/>
    </row>
    <row r="25" spans="1:11" ht="13.5" thickBot="1" x14ac:dyDescent="0.25">
      <c r="A25" s="88" t="s">
        <v>23</v>
      </c>
      <c r="B25" s="87"/>
      <c r="C25" s="86"/>
      <c r="D25" s="85"/>
      <c r="E25" s="81"/>
      <c r="F25" s="84"/>
      <c r="G25" s="83"/>
      <c r="H25" s="82"/>
      <c r="I25" s="81"/>
      <c r="J25" s="5"/>
      <c r="K25" s="5"/>
    </row>
    <row r="26" spans="1:11" x14ac:dyDescent="0.2">
      <c r="A26" s="23" t="s">
        <v>22</v>
      </c>
      <c r="B26" s="78">
        <v>3749</v>
      </c>
      <c r="C26" s="78">
        <v>3635</v>
      </c>
      <c r="D26" s="80">
        <v>0</v>
      </c>
      <c r="E26" s="76">
        <f t="shared" ref="E26:E45" si="3">B26-C26-D26</f>
        <v>114</v>
      </c>
      <c r="F26" s="79">
        <v>3703</v>
      </c>
      <c r="G26" s="78">
        <v>3548</v>
      </c>
      <c r="H26" s="77">
        <v>0</v>
      </c>
      <c r="I26" s="76">
        <f t="shared" ref="I26:I45" si="4">F26-G26-H26</f>
        <v>155</v>
      </c>
      <c r="J26" s="5"/>
      <c r="K26" s="5"/>
    </row>
    <row r="27" spans="1:11" x14ac:dyDescent="0.2">
      <c r="A27" s="19" t="s">
        <v>21</v>
      </c>
      <c r="B27" s="73">
        <v>12972</v>
      </c>
      <c r="C27" s="73">
        <v>12599</v>
      </c>
      <c r="D27" s="75">
        <v>0</v>
      </c>
      <c r="E27" s="71">
        <f t="shared" si="3"/>
        <v>373</v>
      </c>
      <c r="F27" s="74">
        <v>11852</v>
      </c>
      <c r="G27" s="73">
        <v>11609</v>
      </c>
      <c r="H27" s="72">
        <v>0</v>
      </c>
      <c r="I27" s="71">
        <f t="shared" si="4"/>
        <v>243</v>
      </c>
      <c r="J27" s="5"/>
      <c r="K27" s="5"/>
    </row>
    <row r="28" spans="1:11" x14ac:dyDescent="0.2">
      <c r="A28" s="19" t="s">
        <v>20</v>
      </c>
      <c r="B28" s="73">
        <v>6175</v>
      </c>
      <c r="C28" s="73">
        <v>5822</v>
      </c>
      <c r="D28" s="75">
        <v>0</v>
      </c>
      <c r="E28" s="71">
        <f t="shared" si="3"/>
        <v>353</v>
      </c>
      <c r="F28" s="74">
        <v>5880</v>
      </c>
      <c r="G28" s="73">
        <v>5596</v>
      </c>
      <c r="H28" s="72">
        <v>0</v>
      </c>
      <c r="I28" s="71">
        <f t="shared" si="4"/>
        <v>284</v>
      </c>
      <c r="J28" s="5"/>
      <c r="K28" s="5"/>
    </row>
    <row r="29" spans="1:11" x14ac:dyDescent="0.2">
      <c r="A29" s="19" t="s">
        <v>19</v>
      </c>
      <c r="B29" s="73">
        <v>11959</v>
      </c>
      <c r="C29" s="73">
        <v>10958</v>
      </c>
      <c r="D29" s="75">
        <v>0</v>
      </c>
      <c r="E29" s="71">
        <f t="shared" si="3"/>
        <v>1001</v>
      </c>
      <c r="F29" s="74">
        <v>11209</v>
      </c>
      <c r="G29" s="73">
        <v>10243</v>
      </c>
      <c r="H29" s="72">
        <v>0</v>
      </c>
      <c r="I29" s="71">
        <f t="shared" si="4"/>
        <v>966</v>
      </c>
      <c r="J29" s="5"/>
      <c r="K29" s="5"/>
    </row>
    <row r="30" spans="1:11" x14ac:dyDescent="0.2">
      <c r="A30" s="19" t="s">
        <v>18</v>
      </c>
      <c r="B30" s="73">
        <v>13986</v>
      </c>
      <c r="C30" s="73">
        <v>13511</v>
      </c>
      <c r="D30" s="75">
        <v>0</v>
      </c>
      <c r="E30" s="71">
        <f t="shared" si="3"/>
        <v>475</v>
      </c>
      <c r="F30" s="74">
        <v>12788</v>
      </c>
      <c r="G30" s="73">
        <v>12216</v>
      </c>
      <c r="H30" s="72">
        <v>0</v>
      </c>
      <c r="I30" s="71">
        <f t="shared" si="4"/>
        <v>572</v>
      </c>
      <c r="J30" s="5"/>
      <c r="K30" s="5"/>
    </row>
    <row r="31" spans="1:11" x14ac:dyDescent="0.2">
      <c r="A31" s="19" t="s">
        <v>17</v>
      </c>
      <c r="B31" s="73">
        <v>7132</v>
      </c>
      <c r="C31" s="73">
        <v>7389</v>
      </c>
      <c r="D31" s="75">
        <v>0</v>
      </c>
      <c r="E31" s="71">
        <f t="shared" si="3"/>
        <v>-257</v>
      </c>
      <c r="F31" s="74">
        <v>6088</v>
      </c>
      <c r="G31" s="73">
        <v>5808</v>
      </c>
      <c r="H31" s="72">
        <v>0</v>
      </c>
      <c r="I31" s="71">
        <f t="shared" si="4"/>
        <v>280</v>
      </c>
      <c r="J31" s="5"/>
      <c r="K31" s="5"/>
    </row>
    <row r="32" spans="1:11" x14ac:dyDescent="0.2">
      <c r="A32" s="19" t="s">
        <v>46</v>
      </c>
      <c r="B32" s="73">
        <v>7316</v>
      </c>
      <c r="C32" s="73">
        <v>7323</v>
      </c>
      <c r="D32" s="75">
        <v>0</v>
      </c>
      <c r="E32" s="71">
        <f t="shared" si="3"/>
        <v>-7</v>
      </c>
      <c r="F32" s="74">
        <v>6842</v>
      </c>
      <c r="G32" s="73">
        <v>6811</v>
      </c>
      <c r="H32" s="72">
        <v>0</v>
      </c>
      <c r="I32" s="71">
        <f t="shared" si="4"/>
        <v>31</v>
      </c>
      <c r="J32" s="5"/>
      <c r="K32" s="5"/>
    </row>
    <row r="33" spans="1:11" x14ac:dyDescent="0.2">
      <c r="A33" s="19" t="s">
        <v>15</v>
      </c>
      <c r="B33" s="73">
        <v>10076</v>
      </c>
      <c r="C33" s="73">
        <v>9763</v>
      </c>
      <c r="D33" s="75">
        <v>0</v>
      </c>
      <c r="E33" s="71">
        <f t="shared" si="3"/>
        <v>313</v>
      </c>
      <c r="F33" s="74">
        <v>9496</v>
      </c>
      <c r="G33" s="73">
        <v>9199</v>
      </c>
      <c r="H33" s="72">
        <v>0</v>
      </c>
      <c r="I33" s="71">
        <f t="shared" si="4"/>
        <v>297</v>
      </c>
      <c r="J33" s="5"/>
      <c r="K33" s="5"/>
    </row>
    <row r="34" spans="1:11" x14ac:dyDescent="0.2">
      <c r="A34" s="19" t="s">
        <v>14</v>
      </c>
      <c r="B34" s="73">
        <v>8899</v>
      </c>
      <c r="C34" s="73">
        <v>8454</v>
      </c>
      <c r="D34" s="75">
        <v>0</v>
      </c>
      <c r="E34" s="71">
        <f t="shared" si="3"/>
        <v>445</v>
      </c>
      <c r="F34" s="74">
        <v>8560</v>
      </c>
      <c r="G34" s="73">
        <v>7959</v>
      </c>
      <c r="H34" s="72">
        <v>0</v>
      </c>
      <c r="I34" s="71">
        <f t="shared" si="4"/>
        <v>601</v>
      </c>
      <c r="J34" s="5"/>
      <c r="K34" s="5"/>
    </row>
    <row r="35" spans="1:11" x14ac:dyDescent="0.2">
      <c r="A35" s="19" t="s">
        <v>13</v>
      </c>
      <c r="B35" s="73">
        <v>11596</v>
      </c>
      <c r="C35" s="73">
        <v>10548</v>
      </c>
      <c r="D35" s="75">
        <v>0</v>
      </c>
      <c r="E35" s="71">
        <f t="shared" si="3"/>
        <v>1048</v>
      </c>
      <c r="F35" s="74">
        <v>10067</v>
      </c>
      <c r="G35" s="73">
        <v>9984</v>
      </c>
      <c r="H35" s="72">
        <v>0</v>
      </c>
      <c r="I35" s="71">
        <f t="shared" si="4"/>
        <v>83</v>
      </c>
      <c r="J35" s="5"/>
      <c r="K35" s="5"/>
    </row>
    <row r="36" spans="1:11" x14ac:dyDescent="0.2">
      <c r="A36" s="19" t="s">
        <v>12</v>
      </c>
      <c r="B36" s="73">
        <v>12532</v>
      </c>
      <c r="C36" s="73">
        <v>12292</v>
      </c>
      <c r="D36" s="75">
        <v>0</v>
      </c>
      <c r="E36" s="71">
        <f t="shared" si="3"/>
        <v>240</v>
      </c>
      <c r="F36" s="74">
        <v>11672</v>
      </c>
      <c r="G36" s="73">
        <v>11192</v>
      </c>
      <c r="H36" s="72">
        <v>0</v>
      </c>
      <c r="I36" s="71">
        <f t="shared" si="4"/>
        <v>480</v>
      </c>
      <c r="J36" s="5"/>
      <c r="K36" s="5"/>
    </row>
    <row r="37" spans="1:11" x14ac:dyDescent="0.2">
      <c r="A37" s="19" t="s">
        <v>11</v>
      </c>
      <c r="B37" s="73">
        <v>10615</v>
      </c>
      <c r="C37" s="73">
        <v>10084</v>
      </c>
      <c r="D37" s="75">
        <v>0</v>
      </c>
      <c r="E37" s="71">
        <f t="shared" si="3"/>
        <v>531</v>
      </c>
      <c r="F37" s="74">
        <v>9729</v>
      </c>
      <c r="G37" s="73">
        <v>9004</v>
      </c>
      <c r="H37" s="72">
        <v>0</v>
      </c>
      <c r="I37" s="71">
        <f t="shared" si="4"/>
        <v>725</v>
      </c>
      <c r="J37" s="5"/>
      <c r="K37" s="5"/>
    </row>
    <row r="38" spans="1:11" x14ac:dyDescent="0.2">
      <c r="A38" s="19" t="s">
        <v>10</v>
      </c>
      <c r="B38" s="73">
        <v>6218</v>
      </c>
      <c r="C38" s="73">
        <v>6211</v>
      </c>
      <c r="D38" s="75">
        <v>0</v>
      </c>
      <c r="E38" s="71">
        <f t="shared" si="3"/>
        <v>7</v>
      </c>
      <c r="F38" s="74">
        <v>5653</v>
      </c>
      <c r="G38" s="73">
        <v>6012</v>
      </c>
      <c r="H38" s="72">
        <v>0</v>
      </c>
      <c r="I38" s="71">
        <f t="shared" si="4"/>
        <v>-359</v>
      </c>
      <c r="J38" s="5"/>
      <c r="K38" s="5"/>
    </row>
    <row r="39" spans="1:11" x14ac:dyDescent="0.2">
      <c r="A39" s="19" t="s">
        <v>9</v>
      </c>
      <c r="B39" s="73">
        <v>12023</v>
      </c>
      <c r="C39" s="73">
        <v>11332</v>
      </c>
      <c r="D39" s="75">
        <v>0</v>
      </c>
      <c r="E39" s="71">
        <f t="shared" si="3"/>
        <v>691</v>
      </c>
      <c r="F39" s="74">
        <v>11473</v>
      </c>
      <c r="G39" s="73">
        <v>10766</v>
      </c>
      <c r="H39" s="72">
        <v>0</v>
      </c>
      <c r="I39" s="71">
        <f t="shared" si="4"/>
        <v>707</v>
      </c>
      <c r="J39" s="5"/>
      <c r="K39" s="5"/>
    </row>
    <row r="40" spans="1:11" x14ac:dyDescent="0.2">
      <c r="A40" s="19" t="s">
        <v>8</v>
      </c>
      <c r="B40" s="73">
        <v>5778</v>
      </c>
      <c r="C40" s="73">
        <v>5760</v>
      </c>
      <c r="D40" s="75">
        <v>0</v>
      </c>
      <c r="E40" s="71">
        <f t="shared" si="3"/>
        <v>18</v>
      </c>
      <c r="F40" s="74">
        <v>5263</v>
      </c>
      <c r="G40" s="73">
        <v>4969</v>
      </c>
      <c r="H40" s="72">
        <v>0</v>
      </c>
      <c r="I40" s="71">
        <f t="shared" si="4"/>
        <v>294</v>
      </c>
      <c r="J40" s="5"/>
      <c r="K40" s="5"/>
    </row>
    <row r="41" spans="1:11" x14ac:dyDescent="0.2">
      <c r="A41" s="19" t="s">
        <v>7</v>
      </c>
      <c r="B41" s="73">
        <v>5149</v>
      </c>
      <c r="C41" s="73">
        <v>4871</v>
      </c>
      <c r="D41" s="75">
        <v>0</v>
      </c>
      <c r="E41" s="71">
        <f t="shared" si="3"/>
        <v>278</v>
      </c>
      <c r="F41" s="74">
        <v>5303</v>
      </c>
      <c r="G41" s="73">
        <v>5137</v>
      </c>
      <c r="H41" s="72">
        <v>0</v>
      </c>
      <c r="I41" s="71">
        <f t="shared" si="4"/>
        <v>166</v>
      </c>
      <c r="J41" s="5"/>
      <c r="K41" s="5"/>
    </row>
    <row r="42" spans="1:11" x14ac:dyDescent="0.2">
      <c r="A42" s="19" t="s">
        <v>6</v>
      </c>
      <c r="B42" s="73">
        <v>4065</v>
      </c>
      <c r="C42" s="73">
        <v>4099</v>
      </c>
      <c r="D42" s="75">
        <v>0</v>
      </c>
      <c r="E42" s="71">
        <f t="shared" si="3"/>
        <v>-34</v>
      </c>
      <c r="F42" s="74">
        <v>3036</v>
      </c>
      <c r="G42" s="73">
        <v>3135</v>
      </c>
      <c r="H42" s="72">
        <v>0</v>
      </c>
      <c r="I42" s="71">
        <f t="shared" si="4"/>
        <v>-99</v>
      </c>
      <c r="J42" s="5"/>
      <c r="K42" s="5"/>
    </row>
    <row r="43" spans="1:11" x14ac:dyDescent="0.2">
      <c r="A43" s="19" t="s">
        <v>5</v>
      </c>
      <c r="B43" s="73">
        <v>5866</v>
      </c>
      <c r="C43" s="73">
        <v>5543</v>
      </c>
      <c r="D43" s="75">
        <v>0</v>
      </c>
      <c r="E43" s="71">
        <f t="shared" si="3"/>
        <v>323</v>
      </c>
      <c r="F43" s="74">
        <v>5256</v>
      </c>
      <c r="G43" s="73">
        <v>4956</v>
      </c>
      <c r="H43" s="72">
        <v>0</v>
      </c>
      <c r="I43" s="71">
        <f t="shared" si="4"/>
        <v>300</v>
      </c>
      <c r="J43" s="5"/>
      <c r="K43" s="5"/>
    </row>
    <row r="44" spans="1:11" x14ac:dyDescent="0.2">
      <c r="A44" s="19" t="s">
        <v>4</v>
      </c>
      <c r="B44" s="73">
        <v>6848</v>
      </c>
      <c r="C44" s="73">
        <v>6357</v>
      </c>
      <c r="D44" s="75">
        <v>0</v>
      </c>
      <c r="E44" s="71">
        <f t="shared" si="3"/>
        <v>491</v>
      </c>
      <c r="F44" s="74">
        <v>5657</v>
      </c>
      <c r="G44" s="73">
        <v>5287</v>
      </c>
      <c r="H44" s="72">
        <v>0</v>
      </c>
      <c r="I44" s="71">
        <f t="shared" si="4"/>
        <v>370</v>
      </c>
      <c r="J44" s="5"/>
      <c r="K44" s="5"/>
    </row>
    <row r="45" spans="1:11" ht="13.5" thickBot="1" x14ac:dyDescent="0.25">
      <c r="A45" s="70" t="s">
        <v>3</v>
      </c>
      <c r="B45" s="67">
        <v>6335</v>
      </c>
      <c r="C45" s="67">
        <v>6072</v>
      </c>
      <c r="D45" s="69">
        <v>0</v>
      </c>
      <c r="E45" s="65">
        <f t="shared" si="3"/>
        <v>263</v>
      </c>
      <c r="F45" s="68">
        <v>5895</v>
      </c>
      <c r="G45" s="67">
        <v>5525</v>
      </c>
      <c r="H45" s="66">
        <v>0</v>
      </c>
      <c r="I45" s="65">
        <f t="shared" si="4"/>
        <v>370</v>
      </c>
      <c r="J45" s="5"/>
      <c r="K45" s="5"/>
    </row>
    <row r="46" spans="1:11" ht="15.75" thickBot="1" x14ac:dyDescent="0.3">
      <c r="A46" s="64" t="s">
        <v>2</v>
      </c>
      <c r="B46" s="63">
        <f t="shared" ref="B46:I46" si="5">SUM(B26:B45)</f>
        <v>169289</v>
      </c>
      <c r="C46" s="63">
        <f t="shared" si="5"/>
        <v>162623</v>
      </c>
      <c r="D46" s="62">
        <f t="shared" si="5"/>
        <v>0</v>
      </c>
      <c r="E46" s="58">
        <f t="shared" si="5"/>
        <v>6666</v>
      </c>
      <c r="F46" s="61">
        <f t="shared" si="5"/>
        <v>155422</v>
      </c>
      <c r="G46" s="60">
        <f t="shared" si="5"/>
        <v>148956</v>
      </c>
      <c r="H46" s="59">
        <f t="shared" si="5"/>
        <v>0</v>
      </c>
      <c r="I46" s="58">
        <f t="shared" si="5"/>
        <v>6466</v>
      </c>
      <c r="J46" s="5"/>
      <c r="K46" s="5"/>
    </row>
    <row r="47" spans="1:11" ht="13.5" thickBot="1" x14ac:dyDescent="0.25">
      <c r="A47" s="57" t="s">
        <v>1</v>
      </c>
      <c r="B47" s="54">
        <v>65107</v>
      </c>
      <c r="C47" s="54">
        <v>62619</v>
      </c>
      <c r="D47" s="56">
        <v>0</v>
      </c>
      <c r="E47" s="52">
        <f>B47-C47-D47</f>
        <v>2488</v>
      </c>
      <c r="F47" s="55">
        <v>52127</v>
      </c>
      <c r="G47" s="54">
        <v>50585</v>
      </c>
      <c r="H47" s="53">
        <v>0</v>
      </c>
      <c r="I47" s="52">
        <f>F47-G47</f>
        <v>1542</v>
      </c>
      <c r="J47" s="5"/>
      <c r="K47" s="5"/>
    </row>
    <row r="48" spans="1:11" ht="15.75" thickBot="1" x14ac:dyDescent="0.3">
      <c r="A48" s="13" t="s">
        <v>0</v>
      </c>
      <c r="B48" s="51">
        <f>SUM(B21+B46+B47)</f>
        <v>560009</v>
      </c>
      <c r="C48" s="51">
        <f>SUM(C21+C46+C47)</f>
        <v>548898</v>
      </c>
      <c r="D48" s="50">
        <f t="shared" ref="D48:I48" si="6">SUM(D46:D47,D21)</f>
        <v>0</v>
      </c>
      <c r="E48" s="46">
        <f t="shared" si="6"/>
        <v>11111</v>
      </c>
      <c r="F48" s="49">
        <f t="shared" si="6"/>
        <v>486643</v>
      </c>
      <c r="G48" s="48">
        <f t="shared" si="6"/>
        <v>472464</v>
      </c>
      <c r="H48" s="47">
        <f t="shared" si="6"/>
        <v>0</v>
      </c>
      <c r="I48" s="46">
        <f t="shared" si="6"/>
        <v>14179</v>
      </c>
      <c r="J48" s="5"/>
      <c r="K48" s="5"/>
    </row>
    <row r="49" spans="1:11" x14ac:dyDescent="0.2">
      <c r="A49" s="6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2">
      <c r="A50" s="6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2">
      <c r="A51" s="6"/>
      <c r="B51" s="5"/>
      <c r="C51" s="5"/>
      <c r="D51" s="5"/>
      <c r="E51" s="45" t="s">
        <v>289</v>
      </c>
      <c r="F51" s="5"/>
      <c r="G51" s="5"/>
      <c r="H51" s="5"/>
      <c r="I51" s="5"/>
      <c r="J51" s="5"/>
      <c r="K51" s="5"/>
    </row>
    <row r="52" spans="1:11" x14ac:dyDescent="0.2">
      <c r="A52" s="6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2">
      <c r="A53" s="6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2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2">
      <c r="A57" s="6"/>
      <c r="B57" s="5"/>
      <c r="C57" s="5"/>
      <c r="D57" s="5"/>
      <c r="E57" s="44"/>
      <c r="F57" s="5"/>
      <c r="G57" s="5"/>
      <c r="H57" s="5"/>
      <c r="I57" s="5"/>
      <c r="J57" s="5"/>
      <c r="K57" s="5"/>
    </row>
    <row r="58" spans="1:11" x14ac:dyDescent="0.2">
      <c r="A58" s="43"/>
      <c r="B58" s="43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">
      <c r="A59" s="43"/>
      <c r="B59" s="43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2">
      <c r="A60" s="43"/>
      <c r="B60" s="43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">
      <c r="A61" s="43"/>
      <c r="B61" s="43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">
      <c r="A62" s="43"/>
      <c r="B62" s="43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2">
      <c r="A63" s="43"/>
      <c r="B63" s="43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2">
      <c r="A64" s="43"/>
      <c r="B64" s="43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">
      <c r="A65" s="43"/>
      <c r="B65" s="43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">
      <c r="A66" s="43"/>
      <c r="B66" s="43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2">
      <c r="A67" s="43"/>
      <c r="B67" s="43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">
      <c r="A68" s="43"/>
      <c r="B68" s="43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2">
      <c r="A69" s="43"/>
      <c r="B69" s="43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">
      <c r="A70" s="43"/>
      <c r="B70" s="43"/>
      <c r="C70" s="5"/>
      <c r="D70" s="5"/>
      <c r="E70" s="5"/>
      <c r="F70" s="5"/>
      <c r="G70" s="5"/>
      <c r="H70" s="5"/>
      <c r="I70" s="5"/>
      <c r="J70" s="5"/>
      <c r="K70" s="5"/>
    </row>
  </sheetData>
  <mergeCells count="1">
    <mergeCell ref="A4:D4"/>
  </mergeCells>
  <pageMargins left="0.7" right="0.7" top="0.75" bottom="0.75" header="0.3" footer="0.3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78"/>
  <sheetViews>
    <sheetView topLeftCell="A25" zoomScaleNormal="100" workbookViewId="0">
      <selection activeCell="G52" sqref="G52"/>
    </sheetView>
  </sheetViews>
  <sheetFormatPr defaultRowHeight="12.75" x14ac:dyDescent="0.2"/>
  <cols>
    <col min="1" max="1" width="17.7109375" style="1" customWidth="1"/>
    <col min="2" max="2" width="10.5703125" style="1" customWidth="1"/>
    <col min="3" max="3" width="11" style="1" customWidth="1"/>
    <col min="4" max="4" width="11.5703125" style="1" customWidth="1"/>
    <col min="5" max="5" width="10.7109375" style="1" bestFit="1" customWidth="1"/>
    <col min="6" max="6" width="10.5703125" style="1" customWidth="1"/>
    <col min="7" max="8" width="10.140625" style="1" bestFit="1" customWidth="1"/>
    <col min="9" max="9" width="11.5703125" style="1" bestFit="1" customWidth="1"/>
    <col min="10" max="10" width="10.42578125" style="1" bestFit="1" customWidth="1"/>
    <col min="11" max="11" width="10.7109375" style="1" bestFit="1" customWidth="1"/>
    <col min="12" max="12" width="8.140625" style="1" bestFit="1" customWidth="1"/>
    <col min="13" max="13" width="10.140625" style="1" bestFit="1" customWidth="1"/>
    <col min="14" max="16384" width="9.140625" style="1"/>
  </cols>
  <sheetData>
    <row r="1" spans="1:15" x14ac:dyDescent="0.2">
      <c r="M1" s="595" t="s">
        <v>276</v>
      </c>
    </row>
    <row r="2" spans="1:15" ht="18" x14ac:dyDescent="0.25">
      <c r="A2" s="42" t="s">
        <v>45</v>
      </c>
      <c r="B2" s="5"/>
      <c r="C2" s="168"/>
      <c r="D2" s="168"/>
      <c r="E2" s="168"/>
      <c r="F2" s="168"/>
      <c r="G2" s="168"/>
      <c r="H2" s="168"/>
      <c r="I2" s="5"/>
      <c r="J2" s="5"/>
      <c r="K2" s="5"/>
      <c r="L2" s="5"/>
      <c r="M2" s="5"/>
      <c r="N2" s="5"/>
      <c r="O2" s="5"/>
    </row>
    <row r="3" spans="1:15" x14ac:dyDescent="0.2">
      <c r="A3" s="6"/>
      <c r="B3" s="5"/>
      <c r="C3" s="167"/>
      <c r="D3" s="167"/>
      <c r="E3" s="167"/>
      <c r="F3" s="167"/>
      <c r="G3" s="167"/>
      <c r="H3" s="167"/>
      <c r="I3" s="5"/>
      <c r="J3" s="5"/>
      <c r="K3" s="5"/>
      <c r="L3" s="5"/>
      <c r="M3" s="5"/>
      <c r="N3" s="5"/>
      <c r="O3" s="5"/>
    </row>
    <row r="4" spans="1:15" x14ac:dyDescent="0.2">
      <c r="A4" s="600" t="s">
        <v>70</v>
      </c>
      <c r="B4" s="601"/>
      <c r="C4" s="601"/>
      <c r="D4" s="601"/>
      <c r="E4" s="601"/>
      <c r="F4" s="601"/>
      <c r="G4" s="601"/>
      <c r="H4" s="167"/>
      <c r="I4" s="5"/>
      <c r="J4" s="5"/>
      <c r="K4" s="5"/>
      <c r="L4" s="5"/>
      <c r="M4" s="5"/>
      <c r="N4" s="5"/>
      <c r="O4" s="5"/>
    </row>
    <row r="5" spans="1:15" ht="13.5" thickBot="1" x14ac:dyDescent="0.25">
      <c r="A5" s="6"/>
      <c r="B5" s="166"/>
      <c r="C5" s="167"/>
      <c r="D5" s="167"/>
      <c r="E5" s="167"/>
      <c r="F5" s="167"/>
      <c r="G5" s="167"/>
      <c r="H5" s="167"/>
      <c r="I5" s="5"/>
      <c r="J5" s="5"/>
      <c r="K5" s="5"/>
      <c r="L5" s="5"/>
      <c r="M5" s="166" t="s">
        <v>54</v>
      </c>
      <c r="N5" s="5"/>
      <c r="O5" s="5"/>
    </row>
    <row r="6" spans="1:15" x14ac:dyDescent="0.2">
      <c r="A6" s="157" t="s">
        <v>42</v>
      </c>
      <c r="B6" s="155" t="s">
        <v>69</v>
      </c>
      <c r="C6" s="155" t="s">
        <v>68</v>
      </c>
      <c r="D6" s="155" t="s">
        <v>67</v>
      </c>
      <c r="E6" s="155" t="s">
        <v>66</v>
      </c>
      <c r="F6" s="154" t="s">
        <v>65</v>
      </c>
      <c r="G6" s="153" t="s">
        <v>64</v>
      </c>
      <c r="H6" s="156" t="s">
        <v>69</v>
      </c>
      <c r="I6" s="155" t="s">
        <v>68</v>
      </c>
      <c r="J6" s="155" t="s">
        <v>67</v>
      </c>
      <c r="K6" s="155" t="s">
        <v>66</v>
      </c>
      <c r="L6" s="154" t="s">
        <v>65</v>
      </c>
      <c r="M6" s="153" t="s">
        <v>64</v>
      </c>
      <c r="N6" s="5"/>
      <c r="O6" s="5"/>
    </row>
    <row r="7" spans="1:15" x14ac:dyDescent="0.2">
      <c r="A7" s="152"/>
      <c r="B7" s="150" t="s">
        <v>62</v>
      </c>
      <c r="C7" s="150" t="s">
        <v>61</v>
      </c>
      <c r="D7" s="151">
        <v>2022</v>
      </c>
      <c r="E7" s="150" t="s">
        <v>60</v>
      </c>
      <c r="F7" s="149" t="s">
        <v>63</v>
      </c>
      <c r="G7" s="148">
        <v>2022</v>
      </c>
      <c r="H7" s="151" t="s">
        <v>62</v>
      </c>
      <c r="I7" s="150" t="s">
        <v>61</v>
      </c>
      <c r="J7" s="150">
        <v>2021</v>
      </c>
      <c r="K7" s="150" t="s">
        <v>60</v>
      </c>
      <c r="L7" s="149" t="s">
        <v>59</v>
      </c>
      <c r="M7" s="148">
        <v>2021</v>
      </c>
      <c r="N7" s="5"/>
      <c r="O7" s="5"/>
    </row>
    <row r="8" spans="1:15" ht="13.5" thickBot="1" x14ac:dyDescent="0.25">
      <c r="A8" s="147"/>
      <c r="B8" s="144">
        <v>2022</v>
      </c>
      <c r="C8" s="144">
        <v>2022</v>
      </c>
      <c r="D8" s="144"/>
      <c r="E8" s="144" t="s">
        <v>58</v>
      </c>
      <c r="F8" s="143" t="s">
        <v>57</v>
      </c>
      <c r="G8" s="146"/>
      <c r="H8" s="145">
        <v>2021</v>
      </c>
      <c r="I8" s="144">
        <v>2021</v>
      </c>
      <c r="J8" s="144"/>
      <c r="K8" s="144" t="s">
        <v>56</v>
      </c>
      <c r="L8" s="143"/>
      <c r="M8" s="142"/>
      <c r="N8" s="5"/>
      <c r="O8" s="5"/>
    </row>
    <row r="9" spans="1:15" x14ac:dyDescent="0.2">
      <c r="A9" s="165" t="s">
        <v>38</v>
      </c>
      <c r="B9" s="164"/>
      <c r="C9" s="162"/>
      <c r="D9" s="162"/>
      <c r="E9" s="162"/>
      <c r="F9" s="162"/>
      <c r="G9" s="161"/>
      <c r="H9" s="163"/>
      <c r="I9" s="163"/>
      <c r="J9" s="163"/>
      <c r="K9" s="163"/>
      <c r="L9" s="162"/>
      <c r="M9" s="161"/>
      <c r="N9" s="5"/>
      <c r="O9" s="5"/>
    </row>
    <row r="10" spans="1:15" x14ac:dyDescent="0.2">
      <c r="A10" s="133" t="s">
        <v>37</v>
      </c>
      <c r="B10" s="73">
        <v>22755</v>
      </c>
      <c r="C10" s="131">
        <v>3536</v>
      </c>
      <c r="D10" s="131">
        <v>188</v>
      </c>
      <c r="E10" s="131">
        <v>1441</v>
      </c>
      <c r="F10" s="72">
        <v>0</v>
      </c>
      <c r="G10" s="132">
        <f t="shared" ref="G10:G23" si="0">SUM(B10:F10)</f>
        <v>27920</v>
      </c>
      <c r="H10" s="74">
        <v>18907</v>
      </c>
      <c r="I10" s="131">
        <v>2868</v>
      </c>
      <c r="J10" s="131">
        <v>224</v>
      </c>
      <c r="K10" s="131">
        <v>852</v>
      </c>
      <c r="L10" s="72">
        <v>0</v>
      </c>
      <c r="M10" s="71">
        <f t="shared" ref="M10:M22" si="1">SUM(H10:L10)</f>
        <v>22851</v>
      </c>
      <c r="N10" s="5"/>
      <c r="O10" s="5"/>
    </row>
    <row r="11" spans="1:15" x14ac:dyDescent="0.2">
      <c r="A11" s="133" t="s">
        <v>36</v>
      </c>
      <c r="B11" s="73">
        <v>21378</v>
      </c>
      <c r="C11" s="131">
        <v>4274</v>
      </c>
      <c r="D11" s="131">
        <v>191</v>
      </c>
      <c r="E11" s="131">
        <v>533</v>
      </c>
      <c r="F11" s="72">
        <v>0</v>
      </c>
      <c r="G11" s="132">
        <f t="shared" si="0"/>
        <v>26376</v>
      </c>
      <c r="H11" s="74">
        <v>18619</v>
      </c>
      <c r="I11" s="131">
        <v>3765</v>
      </c>
      <c r="J11" s="131">
        <v>90</v>
      </c>
      <c r="K11" s="131">
        <v>472</v>
      </c>
      <c r="L11" s="72">
        <v>0</v>
      </c>
      <c r="M11" s="71">
        <f t="shared" si="1"/>
        <v>22946</v>
      </c>
      <c r="N11" s="5"/>
      <c r="O11" s="5"/>
    </row>
    <row r="12" spans="1:15" x14ac:dyDescent="0.2">
      <c r="A12" s="133" t="s">
        <v>35</v>
      </c>
      <c r="B12" s="73">
        <v>21378</v>
      </c>
      <c r="C12" s="131">
        <v>3830</v>
      </c>
      <c r="D12" s="131">
        <v>154</v>
      </c>
      <c r="E12" s="131">
        <v>1242</v>
      </c>
      <c r="F12" s="72">
        <v>0</v>
      </c>
      <c r="G12" s="132">
        <f t="shared" si="0"/>
        <v>26604</v>
      </c>
      <c r="H12" s="74">
        <v>18597</v>
      </c>
      <c r="I12" s="131">
        <v>2976</v>
      </c>
      <c r="J12" s="131">
        <v>19</v>
      </c>
      <c r="K12" s="131">
        <v>428</v>
      </c>
      <c r="L12" s="72">
        <v>0</v>
      </c>
      <c r="M12" s="71">
        <f t="shared" si="1"/>
        <v>22020</v>
      </c>
      <c r="N12" s="5"/>
      <c r="O12" s="5"/>
    </row>
    <row r="13" spans="1:15" x14ac:dyDescent="0.2">
      <c r="A13" s="133" t="s">
        <v>34</v>
      </c>
      <c r="B13" s="73">
        <v>21539</v>
      </c>
      <c r="C13" s="131">
        <v>3681</v>
      </c>
      <c r="D13" s="131">
        <v>282</v>
      </c>
      <c r="E13" s="131">
        <v>1175</v>
      </c>
      <c r="F13" s="72">
        <v>0</v>
      </c>
      <c r="G13" s="132">
        <f t="shared" si="0"/>
        <v>26677</v>
      </c>
      <c r="H13" s="74">
        <v>20005</v>
      </c>
      <c r="I13" s="131">
        <v>3275</v>
      </c>
      <c r="J13" s="131">
        <v>94</v>
      </c>
      <c r="K13" s="131">
        <v>1101</v>
      </c>
      <c r="L13" s="72">
        <v>0</v>
      </c>
      <c r="M13" s="71">
        <f t="shared" si="1"/>
        <v>24475</v>
      </c>
      <c r="N13" s="5"/>
      <c r="O13" s="5"/>
    </row>
    <row r="14" spans="1:15" x14ac:dyDescent="0.2">
      <c r="A14" s="133" t="s">
        <v>33</v>
      </c>
      <c r="B14" s="73">
        <v>16744</v>
      </c>
      <c r="C14" s="131">
        <v>3003</v>
      </c>
      <c r="D14" s="131">
        <v>189</v>
      </c>
      <c r="E14" s="131">
        <v>2580</v>
      </c>
      <c r="F14" s="72">
        <v>0</v>
      </c>
      <c r="G14" s="132">
        <f t="shared" si="0"/>
        <v>22516</v>
      </c>
      <c r="H14" s="74">
        <v>14727</v>
      </c>
      <c r="I14" s="131">
        <v>2685</v>
      </c>
      <c r="J14" s="131">
        <v>37</v>
      </c>
      <c r="K14" s="131">
        <v>649</v>
      </c>
      <c r="L14" s="72">
        <v>0</v>
      </c>
      <c r="M14" s="71">
        <f t="shared" si="1"/>
        <v>18098</v>
      </c>
      <c r="N14" s="5"/>
      <c r="O14" s="5"/>
    </row>
    <row r="15" spans="1:15" x14ac:dyDescent="0.2">
      <c r="A15" s="133" t="s">
        <v>32</v>
      </c>
      <c r="B15" s="73">
        <v>19448</v>
      </c>
      <c r="C15" s="131">
        <v>3889</v>
      </c>
      <c r="D15" s="131">
        <v>235</v>
      </c>
      <c r="E15" s="131">
        <v>1814</v>
      </c>
      <c r="F15" s="72">
        <v>0</v>
      </c>
      <c r="G15" s="132">
        <f t="shared" si="0"/>
        <v>25386</v>
      </c>
      <c r="H15" s="74">
        <v>18653</v>
      </c>
      <c r="I15" s="131">
        <v>2953</v>
      </c>
      <c r="J15" s="131">
        <v>50</v>
      </c>
      <c r="K15" s="131">
        <v>572</v>
      </c>
      <c r="L15" s="72">
        <v>0</v>
      </c>
      <c r="M15" s="71">
        <f t="shared" si="1"/>
        <v>22228</v>
      </c>
      <c r="N15" s="5"/>
      <c r="O15" s="5"/>
    </row>
    <row r="16" spans="1:15" x14ac:dyDescent="0.2">
      <c r="A16" s="133" t="s">
        <v>31</v>
      </c>
      <c r="B16" s="73">
        <v>19051</v>
      </c>
      <c r="C16" s="131">
        <v>3462</v>
      </c>
      <c r="D16" s="131">
        <v>248</v>
      </c>
      <c r="E16" s="131">
        <v>2766</v>
      </c>
      <c r="F16" s="72">
        <v>0</v>
      </c>
      <c r="G16" s="132">
        <f t="shared" si="0"/>
        <v>25527</v>
      </c>
      <c r="H16" s="74">
        <v>18506</v>
      </c>
      <c r="I16" s="131">
        <v>2817</v>
      </c>
      <c r="J16" s="131">
        <v>131</v>
      </c>
      <c r="K16" s="131">
        <v>1078</v>
      </c>
      <c r="L16" s="72">
        <v>0</v>
      </c>
      <c r="M16" s="71">
        <f t="shared" si="1"/>
        <v>22532</v>
      </c>
      <c r="N16" s="5"/>
      <c r="O16" s="5"/>
    </row>
    <row r="17" spans="1:15" x14ac:dyDescent="0.2">
      <c r="A17" s="133" t="s">
        <v>30</v>
      </c>
      <c r="B17" s="73">
        <v>17435</v>
      </c>
      <c r="C17" s="131">
        <v>3525</v>
      </c>
      <c r="D17" s="131">
        <v>307</v>
      </c>
      <c r="E17" s="131">
        <v>750</v>
      </c>
      <c r="F17" s="72">
        <v>0</v>
      </c>
      <c r="G17" s="132">
        <f t="shared" si="0"/>
        <v>22017</v>
      </c>
      <c r="H17" s="74">
        <v>14499</v>
      </c>
      <c r="I17" s="131">
        <v>3594</v>
      </c>
      <c r="J17" s="131">
        <v>104</v>
      </c>
      <c r="K17" s="131">
        <v>1227</v>
      </c>
      <c r="L17" s="72">
        <v>0</v>
      </c>
      <c r="M17" s="71">
        <f t="shared" si="1"/>
        <v>19424</v>
      </c>
      <c r="N17" s="5"/>
      <c r="O17" s="5"/>
    </row>
    <row r="18" spans="1:15" x14ac:dyDescent="0.2">
      <c r="A18" s="133" t="s">
        <v>29</v>
      </c>
      <c r="B18" s="73">
        <v>20151</v>
      </c>
      <c r="C18" s="131">
        <v>3816</v>
      </c>
      <c r="D18" s="131">
        <v>179</v>
      </c>
      <c r="E18" s="131">
        <v>1593</v>
      </c>
      <c r="F18" s="72">
        <v>0</v>
      </c>
      <c r="G18" s="132">
        <f t="shared" si="0"/>
        <v>25739</v>
      </c>
      <c r="H18" s="74">
        <v>18097</v>
      </c>
      <c r="I18" s="131">
        <v>3949</v>
      </c>
      <c r="J18" s="131">
        <v>34</v>
      </c>
      <c r="K18" s="131">
        <v>677</v>
      </c>
      <c r="L18" s="72">
        <v>0</v>
      </c>
      <c r="M18" s="71">
        <f t="shared" si="1"/>
        <v>22757</v>
      </c>
      <c r="N18" s="5"/>
      <c r="O18" s="5"/>
    </row>
    <row r="19" spans="1:15" x14ac:dyDescent="0.2">
      <c r="A19" s="133" t="s">
        <v>28</v>
      </c>
      <c r="B19" s="73">
        <v>17916</v>
      </c>
      <c r="C19" s="131">
        <v>3721</v>
      </c>
      <c r="D19" s="131">
        <v>362</v>
      </c>
      <c r="E19" s="131">
        <v>1588</v>
      </c>
      <c r="F19" s="72">
        <v>0</v>
      </c>
      <c r="G19" s="132">
        <f t="shared" si="0"/>
        <v>23587</v>
      </c>
      <c r="H19" s="74">
        <v>16349</v>
      </c>
      <c r="I19" s="131">
        <v>2879</v>
      </c>
      <c r="J19" s="131">
        <v>159</v>
      </c>
      <c r="K19" s="131">
        <v>608</v>
      </c>
      <c r="L19" s="72">
        <v>0</v>
      </c>
      <c r="M19" s="71">
        <f t="shared" si="1"/>
        <v>19995</v>
      </c>
      <c r="N19" s="5"/>
      <c r="O19" s="5"/>
    </row>
    <row r="20" spans="1:15" x14ac:dyDescent="0.2">
      <c r="A20" s="133" t="s">
        <v>27</v>
      </c>
      <c r="B20" s="73">
        <v>17387</v>
      </c>
      <c r="C20" s="131">
        <v>2108</v>
      </c>
      <c r="D20" s="131">
        <v>420</v>
      </c>
      <c r="E20" s="131">
        <v>414</v>
      </c>
      <c r="F20" s="72">
        <v>0</v>
      </c>
      <c r="G20" s="132">
        <f t="shared" si="0"/>
        <v>20329</v>
      </c>
      <c r="H20" s="74">
        <v>14325</v>
      </c>
      <c r="I20" s="131">
        <v>2092</v>
      </c>
      <c r="J20" s="131">
        <v>45</v>
      </c>
      <c r="K20" s="131">
        <v>318</v>
      </c>
      <c r="L20" s="72">
        <v>0</v>
      </c>
      <c r="M20" s="71">
        <f t="shared" si="1"/>
        <v>16780</v>
      </c>
      <c r="N20" s="5"/>
      <c r="O20" s="5"/>
    </row>
    <row r="21" spans="1:15" ht="14.25" x14ac:dyDescent="0.2">
      <c r="A21" s="160" t="s">
        <v>26</v>
      </c>
      <c r="B21" s="73">
        <v>19550</v>
      </c>
      <c r="C21" s="131">
        <v>3789</v>
      </c>
      <c r="D21" s="131">
        <v>312</v>
      </c>
      <c r="E21" s="131">
        <v>1956</v>
      </c>
      <c r="F21" s="72">
        <v>0</v>
      </c>
      <c r="G21" s="132">
        <f t="shared" si="0"/>
        <v>25607</v>
      </c>
      <c r="H21" s="74">
        <v>16968</v>
      </c>
      <c r="I21" s="131">
        <v>4103</v>
      </c>
      <c r="J21" s="131">
        <v>117</v>
      </c>
      <c r="K21" s="131">
        <v>498</v>
      </c>
      <c r="L21" s="72">
        <v>0</v>
      </c>
      <c r="M21" s="71">
        <f t="shared" si="1"/>
        <v>21686</v>
      </c>
      <c r="N21" s="5"/>
      <c r="O21" s="5"/>
    </row>
    <row r="22" spans="1:15" ht="13.5" thickBot="1" x14ac:dyDescent="0.25">
      <c r="A22" s="129" t="s">
        <v>55</v>
      </c>
      <c r="B22" s="67">
        <v>21198</v>
      </c>
      <c r="C22" s="127">
        <v>3598</v>
      </c>
      <c r="D22" s="127">
        <v>172</v>
      </c>
      <c r="E22" s="127">
        <v>2360</v>
      </c>
      <c r="F22" s="66">
        <v>0</v>
      </c>
      <c r="G22" s="128">
        <f t="shared" si="0"/>
        <v>27328</v>
      </c>
      <c r="H22" s="68">
        <v>18770</v>
      </c>
      <c r="I22" s="127">
        <v>2895</v>
      </c>
      <c r="J22" s="127">
        <v>37</v>
      </c>
      <c r="K22" s="127">
        <v>1600</v>
      </c>
      <c r="L22" s="66">
        <v>0</v>
      </c>
      <c r="M22" s="65">
        <f t="shared" si="1"/>
        <v>23302</v>
      </c>
      <c r="N22" s="5"/>
      <c r="O22" s="5"/>
    </row>
    <row r="23" spans="1:15" ht="15" thickBot="1" x14ac:dyDescent="0.25">
      <c r="A23" s="126" t="s">
        <v>24</v>
      </c>
      <c r="B23" s="122">
        <f>SUM(B10:B22)</f>
        <v>255930</v>
      </c>
      <c r="C23" s="125">
        <f>SUM(C10:C22)</f>
        <v>46232</v>
      </c>
      <c r="D23" s="125">
        <f>SUM(D10:D22)</f>
        <v>3239</v>
      </c>
      <c r="E23" s="125">
        <f>SUM(E10:E22)</f>
        <v>20212</v>
      </c>
      <c r="F23" s="124">
        <f>SUM(F10:F22)</f>
        <v>0</v>
      </c>
      <c r="G23" s="159">
        <f t="shared" si="0"/>
        <v>325613</v>
      </c>
      <c r="H23" s="123">
        <f t="shared" ref="H23:M23" si="2">SUM(H10:H22)</f>
        <v>227022</v>
      </c>
      <c r="I23" s="122">
        <f t="shared" si="2"/>
        <v>40851</v>
      </c>
      <c r="J23" s="125">
        <f t="shared" si="2"/>
        <v>1141</v>
      </c>
      <c r="K23" s="122">
        <f t="shared" si="2"/>
        <v>10080</v>
      </c>
      <c r="L23" s="121">
        <f t="shared" si="2"/>
        <v>0</v>
      </c>
      <c r="M23" s="158">
        <f t="shared" si="2"/>
        <v>279094</v>
      </c>
      <c r="N23" s="5"/>
      <c r="O23" s="5"/>
    </row>
    <row r="24" spans="1:15" ht="13.5" thickBo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">
      <c r="A25" s="157" t="s">
        <v>42</v>
      </c>
      <c r="B25" s="155" t="s">
        <v>69</v>
      </c>
      <c r="C25" s="155" t="s">
        <v>68</v>
      </c>
      <c r="D25" s="155" t="s">
        <v>67</v>
      </c>
      <c r="E25" s="155" t="s">
        <v>66</v>
      </c>
      <c r="F25" s="154" t="s">
        <v>65</v>
      </c>
      <c r="G25" s="153" t="s">
        <v>64</v>
      </c>
      <c r="H25" s="156" t="s">
        <v>69</v>
      </c>
      <c r="I25" s="155" t="s">
        <v>68</v>
      </c>
      <c r="J25" s="155" t="s">
        <v>67</v>
      </c>
      <c r="K25" s="155" t="s">
        <v>66</v>
      </c>
      <c r="L25" s="154" t="s">
        <v>65</v>
      </c>
      <c r="M25" s="153" t="s">
        <v>64</v>
      </c>
      <c r="N25" s="5"/>
      <c r="O25" s="5"/>
    </row>
    <row r="26" spans="1:15" x14ac:dyDescent="0.2">
      <c r="A26" s="152"/>
      <c r="B26" s="150" t="s">
        <v>62</v>
      </c>
      <c r="C26" s="150" t="s">
        <v>61</v>
      </c>
      <c r="D26" s="150">
        <v>2022</v>
      </c>
      <c r="E26" s="150" t="s">
        <v>60</v>
      </c>
      <c r="F26" s="149" t="s">
        <v>63</v>
      </c>
      <c r="G26" s="148">
        <v>2022</v>
      </c>
      <c r="H26" s="151" t="s">
        <v>62</v>
      </c>
      <c r="I26" s="150" t="s">
        <v>61</v>
      </c>
      <c r="J26" s="150">
        <v>2021</v>
      </c>
      <c r="K26" s="150" t="s">
        <v>60</v>
      </c>
      <c r="L26" s="149" t="s">
        <v>59</v>
      </c>
      <c r="M26" s="148">
        <v>2021</v>
      </c>
      <c r="N26" s="5"/>
      <c r="O26" s="5"/>
    </row>
    <row r="27" spans="1:15" ht="13.5" thickBot="1" x14ac:dyDescent="0.25">
      <c r="A27" s="147"/>
      <c r="B27" s="144">
        <v>2022</v>
      </c>
      <c r="C27" s="144">
        <v>2022</v>
      </c>
      <c r="D27" s="144"/>
      <c r="E27" s="144" t="s">
        <v>58</v>
      </c>
      <c r="F27" s="143" t="s">
        <v>57</v>
      </c>
      <c r="G27" s="146"/>
      <c r="H27" s="145">
        <v>2021</v>
      </c>
      <c r="I27" s="144">
        <v>2021</v>
      </c>
      <c r="J27" s="144"/>
      <c r="K27" s="144" t="s">
        <v>56</v>
      </c>
      <c r="L27" s="143"/>
      <c r="M27" s="142"/>
      <c r="N27" s="5"/>
      <c r="O27" s="5"/>
    </row>
    <row r="28" spans="1:15" ht="13.5" thickBot="1" x14ac:dyDescent="0.25">
      <c r="A28" s="37" t="s">
        <v>23</v>
      </c>
      <c r="B28" s="139"/>
      <c r="C28" s="141"/>
      <c r="D28" s="141"/>
      <c r="E28" s="141"/>
      <c r="F28" s="140"/>
      <c r="G28" s="52"/>
      <c r="H28" s="138"/>
      <c r="I28" s="139"/>
      <c r="J28" s="139"/>
      <c r="K28" s="139"/>
      <c r="L28" s="138"/>
      <c r="M28" s="52"/>
      <c r="N28" s="5"/>
      <c r="O28" s="5"/>
    </row>
    <row r="29" spans="1:15" x14ac:dyDescent="0.2">
      <c r="A29" s="137" t="s">
        <v>22</v>
      </c>
      <c r="B29" s="78">
        <v>2501</v>
      </c>
      <c r="C29" s="135">
        <v>704</v>
      </c>
      <c r="D29" s="135">
        <v>0</v>
      </c>
      <c r="E29" s="135">
        <v>544</v>
      </c>
      <c r="F29" s="134">
        <v>0</v>
      </c>
      <c r="G29" s="136">
        <f t="shared" ref="G29:G48" si="3">SUM(B29:F29)</f>
        <v>3749</v>
      </c>
      <c r="H29" s="79">
        <v>2572</v>
      </c>
      <c r="I29" s="135">
        <v>685</v>
      </c>
      <c r="J29" s="135">
        <v>0</v>
      </c>
      <c r="K29" s="135">
        <v>446</v>
      </c>
      <c r="L29" s="134">
        <v>0</v>
      </c>
      <c r="M29" s="76">
        <f t="shared" ref="M29:M48" si="4">SUM(H29:L29)</f>
        <v>3703</v>
      </c>
      <c r="N29" s="5"/>
      <c r="O29" s="5"/>
    </row>
    <row r="30" spans="1:15" x14ac:dyDescent="0.2">
      <c r="A30" s="133" t="s">
        <v>21</v>
      </c>
      <c r="B30" s="73">
        <v>9053</v>
      </c>
      <c r="C30" s="131">
        <v>2238</v>
      </c>
      <c r="D30" s="131">
        <v>0</v>
      </c>
      <c r="E30" s="131">
        <v>1681</v>
      </c>
      <c r="F30" s="72">
        <v>0</v>
      </c>
      <c r="G30" s="132">
        <f t="shared" si="3"/>
        <v>12972</v>
      </c>
      <c r="H30" s="74">
        <v>8144</v>
      </c>
      <c r="I30" s="131">
        <v>2235</v>
      </c>
      <c r="J30" s="131">
        <v>0</v>
      </c>
      <c r="K30" s="131">
        <v>1473</v>
      </c>
      <c r="L30" s="72">
        <v>0</v>
      </c>
      <c r="M30" s="71">
        <f t="shared" si="4"/>
        <v>11852</v>
      </c>
      <c r="N30" s="5"/>
      <c r="O30" s="5"/>
    </row>
    <row r="31" spans="1:15" x14ac:dyDescent="0.2">
      <c r="A31" s="133" t="s">
        <v>20</v>
      </c>
      <c r="B31" s="73">
        <v>3892</v>
      </c>
      <c r="C31" s="131">
        <v>1350</v>
      </c>
      <c r="D31" s="131">
        <v>0</v>
      </c>
      <c r="E31" s="131">
        <v>933</v>
      </c>
      <c r="F31" s="72">
        <v>0</v>
      </c>
      <c r="G31" s="132">
        <f t="shared" si="3"/>
        <v>6175</v>
      </c>
      <c r="H31" s="74">
        <v>4032</v>
      </c>
      <c r="I31" s="131">
        <v>1169</v>
      </c>
      <c r="J31" s="131">
        <v>0</v>
      </c>
      <c r="K31" s="131">
        <v>679</v>
      </c>
      <c r="L31" s="72">
        <v>0</v>
      </c>
      <c r="M31" s="71">
        <f t="shared" si="4"/>
        <v>5880</v>
      </c>
      <c r="N31" s="5"/>
      <c r="O31" s="5"/>
    </row>
    <row r="32" spans="1:15" x14ac:dyDescent="0.2">
      <c r="A32" s="129" t="s">
        <v>19</v>
      </c>
      <c r="B32" s="67">
        <v>7141</v>
      </c>
      <c r="C32" s="127">
        <v>3073</v>
      </c>
      <c r="D32" s="127">
        <v>0</v>
      </c>
      <c r="E32" s="127">
        <v>1745</v>
      </c>
      <c r="F32" s="66">
        <v>0</v>
      </c>
      <c r="G32" s="128">
        <f t="shared" si="3"/>
        <v>11959</v>
      </c>
      <c r="H32" s="68">
        <v>7277</v>
      </c>
      <c r="I32" s="127">
        <v>2688</v>
      </c>
      <c r="J32" s="127">
        <v>0</v>
      </c>
      <c r="K32" s="127">
        <v>1244</v>
      </c>
      <c r="L32" s="66">
        <v>0</v>
      </c>
      <c r="M32" s="71">
        <f t="shared" si="4"/>
        <v>11209</v>
      </c>
      <c r="N32" s="5"/>
      <c r="O32" s="5"/>
    </row>
    <row r="33" spans="1:15" x14ac:dyDescent="0.2">
      <c r="A33" s="129" t="s">
        <v>18</v>
      </c>
      <c r="B33" s="67">
        <v>9401</v>
      </c>
      <c r="C33" s="127">
        <v>2301</v>
      </c>
      <c r="D33" s="127">
        <v>227</v>
      </c>
      <c r="E33" s="127">
        <v>2057</v>
      </c>
      <c r="F33" s="66">
        <v>0</v>
      </c>
      <c r="G33" s="128">
        <f t="shared" si="3"/>
        <v>13986</v>
      </c>
      <c r="H33" s="68">
        <v>8754</v>
      </c>
      <c r="I33" s="127">
        <v>2280</v>
      </c>
      <c r="J33" s="127">
        <v>248</v>
      </c>
      <c r="K33" s="127">
        <v>1506</v>
      </c>
      <c r="L33" s="66">
        <v>0</v>
      </c>
      <c r="M33" s="71">
        <f t="shared" si="4"/>
        <v>12788</v>
      </c>
      <c r="N33" s="5"/>
      <c r="O33" s="5"/>
    </row>
    <row r="34" spans="1:15" x14ac:dyDescent="0.2">
      <c r="A34" s="129" t="s">
        <v>17</v>
      </c>
      <c r="B34" s="67">
        <v>5214</v>
      </c>
      <c r="C34" s="127">
        <v>1143</v>
      </c>
      <c r="D34" s="127">
        <v>0</v>
      </c>
      <c r="E34" s="127">
        <v>775</v>
      </c>
      <c r="F34" s="66">
        <v>0</v>
      </c>
      <c r="G34" s="128">
        <f t="shared" si="3"/>
        <v>7132</v>
      </c>
      <c r="H34" s="68">
        <v>4476</v>
      </c>
      <c r="I34" s="127">
        <v>1029</v>
      </c>
      <c r="J34" s="127">
        <v>0</v>
      </c>
      <c r="K34" s="127">
        <v>583</v>
      </c>
      <c r="L34" s="66">
        <v>0</v>
      </c>
      <c r="M34" s="71">
        <f t="shared" si="4"/>
        <v>6088</v>
      </c>
      <c r="N34" s="5"/>
      <c r="O34" s="5"/>
    </row>
    <row r="35" spans="1:15" x14ac:dyDescent="0.2">
      <c r="A35" s="129" t="s">
        <v>46</v>
      </c>
      <c r="B35" s="67">
        <v>4869</v>
      </c>
      <c r="C35" s="127">
        <v>1393</v>
      </c>
      <c r="D35" s="127">
        <v>12</v>
      </c>
      <c r="E35" s="127">
        <v>1042</v>
      </c>
      <c r="F35" s="66">
        <v>0</v>
      </c>
      <c r="G35" s="128">
        <f t="shared" si="3"/>
        <v>7316</v>
      </c>
      <c r="H35" s="68">
        <v>4779</v>
      </c>
      <c r="I35" s="127">
        <v>1307</v>
      </c>
      <c r="J35" s="127">
        <v>12</v>
      </c>
      <c r="K35" s="127">
        <v>744</v>
      </c>
      <c r="L35" s="66">
        <v>0</v>
      </c>
      <c r="M35" s="71">
        <f t="shared" si="4"/>
        <v>6842</v>
      </c>
      <c r="N35" s="5"/>
      <c r="O35" s="5"/>
    </row>
    <row r="36" spans="1:15" x14ac:dyDescent="0.2">
      <c r="A36" s="129" t="s">
        <v>15</v>
      </c>
      <c r="B36" s="67">
        <v>6341</v>
      </c>
      <c r="C36" s="127">
        <v>2094</v>
      </c>
      <c r="D36" s="127">
        <v>0</v>
      </c>
      <c r="E36" s="127">
        <v>1641</v>
      </c>
      <c r="F36" s="66">
        <v>0</v>
      </c>
      <c r="G36" s="128">
        <f t="shared" si="3"/>
        <v>10076</v>
      </c>
      <c r="H36" s="68">
        <v>6473</v>
      </c>
      <c r="I36" s="127">
        <v>1981</v>
      </c>
      <c r="J36" s="127">
        <v>0</v>
      </c>
      <c r="K36" s="127">
        <v>1042</v>
      </c>
      <c r="L36" s="66">
        <v>0</v>
      </c>
      <c r="M36" s="71">
        <f t="shared" si="4"/>
        <v>9496</v>
      </c>
      <c r="N36" s="5"/>
      <c r="O36" s="5"/>
    </row>
    <row r="37" spans="1:15" x14ac:dyDescent="0.2">
      <c r="A37" s="133" t="s">
        <v>14</v>
      </c>
      <c r="B37" s="73">
        <v>5858</v>
      </c>
      <c r="C37" s="131">
        <v>1663</v>
      </c>
      <c r="D37" s="131">
        <v>16</v>
      </c>
      <c r="E37" s="131">
        <v>1362</v>
      </c>
      <c r="F37" s="72">
        <v>0</v>
      </c>
      <c r="G37" s="132">
        <f t="shared" si="3"/>
        <v>8899</v>
      </c>
      <c r="H37" s="74">
        <v>6241</v>
      </c>
      <c r="I37" s="131">
        <v>1422</v>
      </c>
      <c r="J37" s="131">
        <v>12</v>
      </c>
      <c r="K37" s="131">
        <v>885</v>
      </c>
      <c r="L37" s="72">
        <v>0</v>
      </c>
      <c r="M37" s="71">
        <f t="shared" si="4"/>
        <v>8560</v>
      </c>
      <c r="N37" s="5"/>
      <c r="O37" s="5"/>
    </row>
    <row r="38" spans="1:15" x14ac:dyDescent="0.2">
      <c r="A38" s="130" t="s">
        <v>13</v>
      </c>
      <c r="B38" s="73">
        <v>6788</v>
      </c>
      <c r="C38" s="131">
        <v>2710</v>
      </c>
      <c r="D38" s="131">
        <v>38</v>
      </c>
      <c r="E38" s="131">
        <v>2060</v>
      </c>
      <c r="F38" s="72">
        <v>0</v>
      </c>
      <c r="G38" s="132">
        <f t="shared" si="3"/>
        <v>11596</v>
      </c>
      <c r="H38" s="74">
        <v>6897</v>
      </c>
      <c r="I38" s="131">
        <v>1846</v>
      </c>
      <c r="J38" s="131">
        <v>0</v>
      </c>
      <c r="K38" s="131">
        <v>1324</v>
      </c>
      <c r="L38" s="72">
        <v>0</v>
      </c>
      <c r="M38" s="71">
        <f t="shared" si="4"/>
        <v>10067</v>
      </c>
      <c r="N38" s="5"/>
      <c r="O38" s="5"/>
    </row>
    <row r="39" spans="1:15" x14ac:dyDescent="0.2">
      <c r="A39" s="133" t="s">
        <v>12</v>
      </c>
      <c r="B39" s="73">
        <v>8928</v>
      </c>
      <c r="C39" s="131">
        <v>2309</v>
      </c>
      <c r="D39" s="131">
        <v>0</v>
      </c>
      <c r="E39" s="131">
        <v>1295</v>
      </c>
      <c r="F39" s="72">
        <v>0</v>
      </c>
      <c r="G39" s="132">
        <f t="shared" si="3"/>
        <v>12532</v>
      </c>
      <c r="H39" s="74">
        <v>8036</v>
      </c>
      <c r="I39" s="131">
        <v>2484</v>
      </c>
      <c r="J39" s="131">
        <v>0</v>
      </c>
      <c r="K39" s="131">
        <v>1152</v>
      </c>
      <c r="L39" s="72">
        <v>0</v>
      </c>
      <c r="M39" s="71">
        <f t="shared" si="4"/>
        <v>11672</v>
      </c>
      <c r="N39" s="5"/>
      <c r="O39" s="5"/>
    </row>
    <row r="40" spans="1:15" x14ac:dyDescent="0.2">
      <c r="A40" s="133" t="s">
        <v>11</v>
      </c>
      <c r="B40" s="73">
        <v>7069</v>
      </c>
      <c r="C40" s="131">
        <v>2008</v>
      </c>
      <c r="D40" s="131">
        <v>0</v>
      </c>
      <c r="E40" s="131">
        <v>1538</v>
      </c>
      <c r="F40" s="72">
        <v>0</v>
      </c>
      <c r="G40" s="132">
        <f t="shared" si="3"/>
        <v>10615</v>
      </c>
      <c r="H40" s="74">
        <v>7022</v>
      </c>
      <c r="I40" s="131">
        <v>1734</v>
      </c>
      <c r="J40" s="131">
        <v>0</v>
      </c>
      <c r="K40" s="131">
        <v>973</v>
      </c>
      <c r="L40" s="72">
        <v>0</v>
      </c>
      <c r="M40" s="71">
        <f t="shared" si="4"/>
        <v>9729</v>
      </c>
      <c r="N40" s="5"/>
      <c r="O40" s="5"/>
    </row>
    <row r="41" spans="1:15" x14ac:dyDescent="0.2">
      <c r="A41" s="130" t="s">
        <v>10</v>
      </c>
      <c r="B41" s="118">
        <v>4125</v>
      </c>
      <c r="C41" s="115">
        <v>1255</v>
      </c>
      <c r="D41" s="115">
        <v>1</v>
      </c>
      <c r="E41" s="115">
        <v>837</v>
      </c>
      <c r="F41" s="114">
        <v>0</v>
      </c>
      <c r="G41" s="132">
        <f t="shared" si="3"/>
        <v>6218</v>
      </c>
      <c r="H41" s="116">
        <v>3965</v>
      </c>
      <c r="I41" s="115">
        <v>1084</v>
      </c>
      <c r="J41" s="115">
        <v>0</v>
      </c>
      <c r="K41" s="115">
        <v>604</v>
      </c>
      <c r="L41" s="114">
        <v>0</v>
      </c>
      <c r="M41" s="76">
        <f t="shared" si="4"/>
        <v>5653</v>
      </c>
      <c r="N41" s="5"/>
      <c r="O41" s="5"/>
    </row>
    <row r="42" spans="1:15" x14ac:dyDescent="0.2">
      <c r="A42" s="133" t="s">
        <v>9</v>
      </c>
      <c r="B42" s="73">
        <v>7940</v>
      </c>
      <c r="C42" s="131">
        <v>2255</v>
      </c>
      <c r="D42" s="131">
        <v>0</v>
      </c>
      <c r="E42" s="131">
        <v>1828</v>
      </c>
      <c r="F42" s="72">
        <v>0</v>
      </c>
      <c r="G42" s="132">
        <f t="shared" si="3"/>
        <v>12023</v>
      </c>
      <c r="H42" s="74">
        <v>7656</v>
      </c>
      <c r="I42" s="131">
        <v>2443</v>
      </c>
      <c r="J42" s="131">
        <v>0</v>
      </c>
      <c r="K42" s="131">
        <v>1374</v>
      </c>
      <c r="L42" s="72">
        <v>0</v>
      </c>
      <c r="M42" s="71">
        <f t="shared" si="4"/>
        <v>11473</v>
      </c>
      <c r="N42" s="5"/>
      <c r="O42" s="5"/>
    </row>
    <row r="43" spans="1:15" x14ac:dyDescent="0.2">
      <c r="A43" s="130" t="s">
        <v>8</v>
      </c>
      <c r="B43" s="118">
        <v>4110</v>
      </c>
      <c r="C43" s="115">
        <v>976</v>
      </c>
      <c r="D43" s="115">
        <v>0</v>
      </c>
      <c r="E43" s="115">
        <v>692</v>
      </c>
      <c r="F43" s="114">
        <v>0</v>
      </c>
      <c r="G43" s="117">
        <f t="shared" si="3"/>
        <v>5778</v>
      </c>
      <c r="H43" s="116">
        <v>3770</v>
      </c>
      <c r="I43" s="115">
        <v>886</v>
      </c>
      <c r="J43" s="115">
        <v>0</v>
      </c>
      <c r="K43" s="115">
        <v>607</v>
      </c>
      <c r="L43" s="114">
        <v>0</v>
      </c>
      <c r="M43" s="76">
        <f t="shared" si="4"/>
        <v>5263</v>
      </c>
      <c r="N43" s="5"/>
      <c r="O43" s="5"/>
    </row>
    <row r="44" spans="1:15" x14ac:dyDescent="0.2">
      <c r="A44" s="129" t="s">
        <v>28</v>
      </c>
      <c r="B44" s="67">
        <v>3154</v>
      </c>
      <c r="C44" s="127">
        <v>971</v>
      </c>
      <c r="D44" s="127">
        <v>149</v>
      </c>
      <c r="E44" s="127">
        <v>875</v>
      </c>
      <c r="F44" s="66">
        <v>0</v>
      </c>
      <c r="G44" s="128">
        <f t="shared" si="3"/>
        <v>5149</v>
      </c>
      <c r="H44" s="68">
        <v>3517</v>
      </c>
      <c r="I44" s="127">
        <v>1050</v>
      </c>
      <c r="J44" s="127">
        <v>135</v>
      </c>
      <c r="K44" s="127">
        <v>601</v>
      </c>
      <c r="L44" s="66">
        <v>0</v>
      </c>
      <c r="M44" s="71">
        <f t="shared" si="4"/>
        <v>5303</v>
      </c>
      <c r="N44" s="5"/>
      <c r="O44" s="5"/>
    </row>
    <row r="45" spans="1:15" x14ac:dyDescent="0.2">
      <c r="A45" s="129" t="s">
        <v>27</v>
      </c>
      <c r="B45" s="67">
        <v>2566</v>
      </c>
      <c r="C45" s="127">
        <v>987</v>
      </c>
      <c r="D45" s="127">
        <v>0</v>
      </c>
      <c r="E45" s="127">
        <v>512</v>
      </c>
      <c r="F45" s="66">
        <v>0</v>
      </c>
      <c r="G45" s="128">
        <f t="shared" si="3"/>
        <v>4065</v>
      </c>
      <c r="H45" s="68">
        <v>1959</v>
      </c>
      <c r="I45" s="127">
        <v>836</v>
      </c>
      <c r="J45" s="127">
        <v>0</v>
      </c>
      <c r="K45" s="127">
        <v>241</v>
      </c>
      <c r="L45" s="66">
        <v>0</v>
      </c>
      <c r="M45" s="71">
        <f t="shared" si="4"/>
        <v>3036</v>
      </c>
      <c r="N45" s="5"/>
      <c r="O45" s="5"/>
    </row>
    <row r="46" spans="1:15" x14ac:dyDescent="0.2">
      <c r="A46" s="129" t="s">
        <v>5</v>
      </c>
      <c r="B46" s="67">
        <v>3821</v>
      </c>
      <c r="C46" s="127">
        <v>962</v>
      </c>
      <c r="D46" s="127">
        <v>0</v>
      </c>
      <c r="E46" s="127">
        <v>1083</v>
      </c>
      <c r="F46" s="66">
        <v>0</v>
      </c>
      <c r="G46" s="128">
        <f t="shared" si="3"/>
        <v>5866</v>
      </c>
      <c r="H46" s="68">
        <v>3728</v>
      </c>
      <c r="I46" s="127">
        <v>961</v>
      </c>
      <c r="J46" s="127">
        <v>0</v>
      </c>
      <c r="K46" s="127">
        <v>567</v>
      </c>
      <c r="L46" s="66">
        <v>0</v>
      </c>
      <c r="M46" s="71">
        <f t="shared" si="4"/>
        <v>5256</v>
      </c>
      <c r="N46" s="5"/>
      <c r="O46" s="5"/>
    </row>
    <row r="47" spans="1:15" x14ac:dyDescent="0.2">
      <c r="A47" s="129" t="s">
        <v>4</v>
      </c>
      <c r="B47" s="67">
        <v>4129</v>
      </c>
      <c r="C47" s="127">
        <v>1360</v>
      </c>
      <c r="D47" s="127">
        <v>0</v>
      </c>
      <c r="E47" s="127">
        <v>1359</v>
      </c>
      <c r="F47" s="66">
        <v>0</v>
      </c>
      <c r="G47" s="128">
        <f t="shared" si="3"/>
        <v>6848</v>
      </c>
      <c r="H47" s="68">
        <v>3544</v>
      </c>
      <c r="I47" s="127">
        <v>1375</v>
      </c>
      <c r="J47" s="127">
        <v>0</v>
      </c>
      <c r="K47" s="127">
        <v>738</v>
      </c>
      <c r="L47" s="66">
        <v>0</v>
      </c>
      <c r="M47" s="71">
        <f t="shared" si="4"/>
        <v>5657</v>
      </c>
      <c r="N47" s="5"/>
      <c r="O47" s="5"/>
    </row>
    <row r="48" spans="1:15" ht="13.5" thickBot="1" x14ac:dyDescent="0.25">
      <c r="A48" s="129" t="s">
        <v>3</v>
      </c>
      <c r="B48" s="67">
        <v>4072</v>
      </c>
      <c r="C48" s="127">
        <v>1265</v>
      </c>
      <c r="D48" s="127">
        <v>0</v>
      </c>
      <c r="E48" s="127">
        <v>998</v>
      </c>
      <c r="F48" s="66">
        <v>0</v>
      </c>
      <c r="G48" s="128">
        <f t="shared" si="3"/>
        <v>6335</v>
      </c>
      <c r="H48" s="68">
        <v>4100</v>
      </c>
      <c r="I48" s="127">
        <v>1118</v>
      </c>
      <c r="J48" s="127">
        <v>0</v>
      </c>
      <c r="K48" s="127">
        <v>677</v>
      </c>
      <c r="L48" s="66">
        <v>0</v>
      </c>
      <c r="M48" s="65">
        <f t="shared" si="4"/>
        <v>5895</v>
      </c>
      <c r="N48" s="5"/>
      <c r="O48" s="5"/>
    </row>
    <row r="49" spans="1:15" ht="15" thickBot="1" x14ac:dyDescent="0.25">
      <c r="A49" s="126" t="s">
        <v>2</v>
      </c>
      <c r="B49" s="122">
        <f>SUM(B29:B48)</f>
        <v>110972</v>
      </c>
      <c r="C49" s="125">
        <f>SUM(C29:C48)</f>
        <v>33017</v>
      </c>
      <c r="D49" s="125">
        <f>SUM(D29:D48)</f>
        <v>443</v>
      </c>
      <c r="E49" s="125">
        <f>SUM(E28:E48)</f>
        <v>24857</v>
      </c>
      <c r="F49" s="124">
        <v>0</v>
      </c>
      <c r="G49" s="120">
        <f t="shared" ref="G49:M49" si="5">SUM(G29:G48)</f>
        <v>169289</v>
      </c>
      <c r="H49" s="123">
        <f t="shared" si="5"/>
        <v>106942</v>
      </c>
      <c r="I49" s="122">
        <f t="shared" si="5"/>
        <v>30613</v>
      </c>
      <c r="J49" s="122">
        <f t="shared" si="5"/>
        <v>407</v>
      </c>
      <c r="K49" s="122">
        <f t="shared" si="5"/>
        <v>17460</v>
      </c>
      <c r="L49" s="121">
        <f t="shared" si="5"/>
        <v>0</v>
      </c>
      <c r="M49" s="120">
        <f t="shared" si="5"/>
        <v>155422</v>
      </c>
      <c r="N49" s="5"/>
      <c r="O49" s="5"/>
    </row>
    <row r="50" spans="1:15" ht="13.5" thickBot="1" x14ac:dyDescent="0.25">
      <c r="A50" s="119" t="s">
        <v>1</v>
      </c>
      <c r="B50" s="118">
        <v>20291</v>
      </c>
      <c r="C50" s="115">
        <v>14402</v>
      </c>
      <c r="D50" s="115">
        <v>8042</v>
      </c>
      <c r="E50" s="115">
        <v>22372</v>
      </c>
      <c r="F50" s="114">
        <v>0</v>
      </c>
      <c r="G50" s="117">
        <f>SUM(B50:F50)</f>
        <v>65107</v>
      </c>
      <c r="H50" s="116">
        <v>19495</v>
      </c>
      <c r="I50" s="115">
        <v>13549</v>
      </c>
      <c r="J50" s="115">
        <v>7255</v>
      </c>
      <c r="K50" s="115">
        <v>11828</v>
      </c>
      <c r="L50" s="114">
        <v>0</v>
      </c>
      <c r="M50" s="113">
        <f>SUM(H50:L50)</f>
        <v>52127</v>
      </c>
      <c r="N50" s="5"/>
      <c r="O50" s="5"/>
    </row>
    <row r="51" spans="1:15" s="109" customFormat="1" ht="15.75" thickBot="1" x14ac:dyDescent="0.3">
      <c r="A51" s="112" t="s">
        <v>0</v>
      </c>
      <c r="B51" s="100">
        <f t="shared" ref="B51:L51" si="6">SUM(B49:B50,B23)</f>
        <v>387193</v>
      </c>
      <c r="C51" s="100">
        <f t="shared" si="6"/>
        <v>93651</v>
      </c>
      <c r="D51" s="100">
        <f t="shared" si="6"/>
        <v>11724</v>
      </c>
      <c r="E51" s="100">
        <f t="shared" si="6"/>
        <v>67441</v>
      </c>
      <c r="F51" s="99">
        <f t="shared" si="6"/>
        <v>0</v>
      </c>
      <c r="G51" s="95">
        <f t="shared" si="6"/>
        <v>560009</v>
      </c>
      <c r="H51" s="111">
        <f t="shared" si="6"/>
        <v>353459</v>
      </c>
      <c r="I51" s="100">
        <f t="shared" si="6"/>
        <v>85013</v>
      </c>
      <c r="J51" s="100">
        <f t="shared" si="6"/>
        <v>8803</v>
      </c>
      <c r="K51" s="100">
        <f t="shared" si="6"/>
        <v>39368</v>
      </c>
      <c r="L51" s="99">
        <f t="shared" si="6"/>
        <v>0</v>
      </c>
      <c r="M51" s="95">
        <f>SUM(M49+M50+M23)</f>
        <v>486643</v>
      </c>
      <c r="N51" s="110"/>
      <c r="O51" s="110"/>
    </row>
    <row r="52" spans="1:15" x14ac:dyDescent="0.2">
      <c r="A52" s="6"/>
      <c r="B52" s="5"/>
      <c r="C52" s="5"/>
      <c r="D52" s="5"/>
      <c r="E52" s="5"/>
      <c r="F52" s="5"/>
      <c r="G52" s="45" t="s">
        <v>290</v>
      </c>
      <c r="H52" s="5"/>
      <c r="I52" s="5"/>
      <c r="J52" s="5"/>
      <c r="K52" s="5"/>
      <c r="L52" s="5"/>
      <c r="M52" s="5"/>
      <c r="N52" s="5"/>
      <c r="O52" s="5"/>
    </row>
    <row r="53" spans="1:15" x14ac:dyDescent="0.2">
      <c r="A53" s="6"/>
      <c r="B53" s="5"/>
      <c r="C53" s="5"/>
      <c r="D53" s="5"/>
      <c r="E53" s="5"/>
      <c r="F53" s="5"/>
      <c r="H53" s="5"/>
      <c r="I53" s="5"/>
      <c r="J53" s="5"/>
      <c r="K53" s="5"/>
      <c r="L53" s="5"/>
      <c r="M53" s="5"/>
      <c r="N53" s="5"/>
      <c r="O53" s="5"/>
    </row>
    <row r="54" spans="1:15" x14ac:dyDescent="0.2">
      <c r="A54" s="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 x14ac:dyDescent="0.2">
      <c r="A55" s="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x14ac:dyDescent="0.2">
      <c r="A56" s="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 x14ac:dyDescent="0.2">
      <c r="A57" s="6"/>
      <c r="B57" s="5"/>
      <c r="C57" s="5"/>
      <c r="D57" s="5"/>
      <c r="E57" s="5"/>
      <c r="F57" s="5"/>
      <c r="G57" s="44"/>
      <c r="H57" s="5"/>
      <c r="I57" s="5"/>
      <c r="J57" s="5"/>
      <c r="K57" s="5"/>
      <c r="L57" s="5"/>
      <c r="M57" s="5"/>
      <c r="N57" s="5"/>
      <c r="O57" s="5"/>
    </row>
    <row r="58" spans="1:15" x14ac:dyDescent="0.2">
      <c r="A58" s="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x14ac:dyDescent="0.2">
      <c r="A59" s="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x14ac:dyDescent="0.2">
      <c r="A60" s="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x14ac:dyDescent="0.2">
      <c r="A61" s="43"/>
      <c r="B61" s="4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x14ac:dyDescent="0.2">
      <c r="A62" s="43"/>
      <c r="B62" s="4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x14ac:dyDescent="0.2">
      <c r="A63" s="43"/>
      <c r="B63" s="4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 x14ac:dyDescent="0.2">
      <c r="A64" s="43"/>
      <c r="B64" s="4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x14ac:dyDescent="0.2">
      <c r="A65" s="43"/>
      <c r="B65" s="4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x14ac:dyDescent="0.2">
      <c r="A66" s="43"/>
      <c r="B66" s="4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 x14ac:dyDescent="0.2">
      <c r="A67" s="43"/>
      <c r="B67" s="4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x14ac:dyDescent="0.2">
      <c r="A68" s="43"/>
      <c r="B68" s="4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 x14ac:dyDescent="0.2">
      <c r="A69" s="43"/>
      <c r="B69" s="4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x14ac:dyDescent="0.2">
      <c r="A70" s="43"/>
      <c r="B70" s="4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 x14ac:dyDescent="0.2">
      <c r="A71" s="43"/>
      <c r="B71" s="4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x14ac:dyDescent="0.2">
      <c r="A72" s="43"/>
      <c r="B72" s="4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x14ac:dyDescent="0.2">
      <c r="A73" s="43"/>
      <c r="B73" s="4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x14ac:dyDescent="0.2">
      <c r="A74" s="43"/>
      <c r="B74" s="4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x14ac:dyDescent="0.2">
      <c r="A75" s="43"/>
      <c r="B75" s="4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 x14ac:dyDescent="0.2">
      <c r="A76" s="43"/>
      <c r="B76" s="4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 x14ac:dyDescent="0.2">
      <c r="A77" s="43"/>
      <c r="B77" s="4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 x14ac:dyDescent="0.2">
      <c r="A78" s="43"/>
      <c r="B78" s="4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</sheetData>
  <mergeCells count="1">
    <mergeCell ref="A4:G4"/>
  </mergeCells>
  <pageMargins left="0.7" right="0.7" top="0.75" bottom="0.75" header="0.3" footer="0.3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P67"/>
  <sheetViews>
    <sheetView topLeftCell="A25" zoomScaleNormal="100" workbookViewId="0">
      <selection activeCell="G53" sqref="G53"/>
    </sheetView>
  </sheetViews>
  <sheetFormatPr defaultRowHeight="12.75" x14ac:dyDescent="0.2"/>
  <cols>
    <col min="1" max="1" width="15.140625" style="1" customWidth="1"/>
    <col min="2" max="2" width="9.5703125" style="1" bestFit="1" customWidth="1"/>
    <col min="3" max="3" width="9.140625" style="1" bestFit="1" customWidth="1"/>
    <col min="4" max="4" width="12.28515625" style="1" customWidth="1"/>
    <col min="5" max="5" width="10" style="1" bestFit="1" customWidth="1"/>
    <col min="6" max="6" width="7.5703125" style="1" bestFit="1" customWidth="1"/>
    <col min="7" max="7" width="8.28515625" style="1" bestFit="1" customWidth="1"/>
    <col min="8" max="8" width="10.42578125" style="1" customWidth="1"/>
    <col min="9" max="9" width="12.140625" style="1" customWidth="1"/>
    <col min="10" max="10" width="12.5703125" style="1" customWidth="1"/>
    <col min="11" max="11" width="10.7109375" style="1" customWidth="1"/>
    <col min="12" max="12" width="12" style="1" customWidth="1"/>
    <col min="13" max="13" width="13" style="1" customWidth="1"/>
    <col min="14" max="16384" width="9.140625" style="1"/>
  </cols>
  <sheetData>
    <row r="1" spans="1:16" x14ac:dyDescent="0.2">
      <c r="A1" s="5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5"/>
      <c r="M1" s="595" t="s">
        <v>277</v>
      </c>
      <c r="N1" s="5"/>
      <c r="O1" s="5"/>
      <c r="P1" s="5"/>
    </row>
    <row r="2" spans="1:16" ht="18" x14ac:dyDescent="0.25">
      <c r="A2" s="42" t="s">
        <v>45</v>
      </c>
      <c r="B2" s="5"/>
      <c r="C2" s="168"/>
      <c r="D2" s="168"/>
      <c r="E2" s="168"/>
      <c r="F2" s="168"/>
      <c r="G2" s="168"/>
      <c r="H2" s="168"/>
      <c r="I2" s="168"/>
      <c r="J2" s="217"/>
      <c r="K2" s="217"/>
      <c r="L2" s="5"/>
      <c r="M2" s="5"/>
      <c r="N2" s="5"/>
      <c r="O2" s="5"/>
      <c r="P2" s="5"/>
    </row>
    <row r="3" spans="1:16" x14ac:dyDescent="0.2">
      <c r="A3" s="43"/>
      <c r="B3" s="5"/>
      <c r="C3" s="167"/>
      <c r="D3" s="167"/>
      <c r="E3" s="167"/>
      <c r="F3" s="167"/>
      <c r="G3" s="167"/>
      <c r="H3" s="167"/>
      <c r="I3" s="167"/>
      <c r="J3" s="216"/>
      <c r="K3" s="216"/>
      <c r="L3" s="5"/>
      <c r="M3" s="5"/>
      <c r="N3" s="5"/>
      <c r="O3" s="5"/>
      <c r="P3" s="5"/>
    </row>
    <row r="4" spans="1:16" ht="15.75" x14ac:dyDescent="0.25">
      <c r="A4" s="602" t="s">
        <v>84</v>
      </c>
      <c r="B4" s="597"/>
      <c r="C4" s="597"/>
      <c r="D4" s="597"/>
      <c r="E4" s="597"/>
      <c r="F4" s="597"/>
      <c r="G4" s="597"/>
      <c r="H4" s="597"/>
      <c r="I4" s="597"/>
      <c r="J4" s="597"/>
      <c r="K4" s="597"/>
      <c r="L4" s="5"/>
      <c r="M4" s="5"/>
      <c r="N4" s="5"/>
      <c r="O4" s="5"/>
      <c r="P4" s="5"/>
    </row>
    <row r="5" spans="1:16" ht="13.5" thickBot="1" x14ac:dyDescent="0.25">
      <c r="A5" s="43"/>
      <c r="B5" s="167"/>
      <c r="C5" s="167"/>
      <c r="D5" s="167"/>
      <c r="E5" s="167"/>
      <c r="F5" s="167"/>
      <c r="G5" s="167"/>
      <c r="H5" s="167"/>
      <c r="I5" s="167"/>
      <c r="J5" s="216"/>
      <c r="K5" s="5"/>
      <c r="L5" s="5"/>
      <c r="M5" s="215" t="s">
        <v>54</v>
      </c>
      <c r="N5" s="5"/>
      <c r="O5" s="5"/>
      <c r="P5" s="5"/>
    </row>
    <row r="6" spans="1:16" x14ac:dyDescent="0.2">
      <c r="A6" s="165" t="s">
        <v>42</v>
      </c>
      <c r="B6" s="154" t="s">
        <v>82</v>
      </c>
      <c r="C6" s="154" t="s">
        <v>81</v>
      </c>
      <c r="D6" s="154" t="s">
        <v>80</v>
      </c>
      <c r="E6" s="154" t="s">
        <v>79</v>
      </c>
      <c r="F6" s="154" t="s">
        <v>78</v>
      </c>
      <c r="G6" s="154" t="s">
        <v>77</v>
      </c>
      <c r="H6" s="206" t="s">
        <v>64</v>
      </c>
      <c r="I6" s="154" t="s">
        <v>76</v>
      </c>
      <c r="J6" s="153" t="s">
        <v>75</v>
      </c>
      <c r="K6" s="205" t="s">
        <v>64</v>
      </c>
      <c r="L6" s="204" t="s">
        <v>76</v>
      </c>
      <c r="M6" s="203" t="s">
        <v>75</v>
      </c>
      <c r="N6" s="5"/>
      <c r="O6" s="5"/>
      <c r="P6" s="5"/>
    </row>
    <row r="7" spans="1:16" x14ac:dyDescent="0.2">
      <c r="A7" s="202"/>
      <c r="B7" s="201"/>
      <c r="C7" s="201"/>
      <c r="D7" s="201"/>
      <c r="E7" s="149" t="s">
        <v>74</v>
      </c>
      <c r="F7" s="201"/>
      <c r="G7" s="201"/>
      <c r="H7" s="200" t="s">
        <v>73</v>
      </c>
      <c r="I7" s="149" t="s">
        <v>72</v>
      </c>
      <c r="J7" s="148" t="s">
        <v>71</v>
      </c>
      <c r="K7" s="199" t="s">
        <v>73</v>
      </c>
      <c r="L7" s="198" t="s">
        <v>72</v>
      </c>
      <c r="M7" s="148" t="s">
        <v>71</v>
      </c>
      <c r="N7" s="5"/>
      <c r="O7" s="5"/>
      <c r="P7" s="5"/>
    </row>
    <row r="8" spans="1:16" ht="13.5" thickBot="1" x14ac:dyDescent="0.25">
      <c r="A8" s="197"/>
      <c r="B8" s="196"/>
      <c r="C8" s="196"/>
      <c r="D8" s="196"/>
      <c r="E8" s="196"/>
      <c r="F8" s="196"/>
      <c r="G8" s="196"/>
      <c r="H8" s="195">
        <v>2022</v>
      </c>
      <c r="I8" s="143">
        <v>2022</v>
      </c>
      <c r="J8" s="146">
        <v>2022</v>
      </c>
      <c r="K8" s="195">
        <v>2021</v>
      </c>
      <c r="L8" s="143">
        <v>2021</v>
      </c>
      <c r="M8" s="146">
        <v>2021</v>
      </c>
      <c r="N8" s="5"/>
      <c r="O8" s="5"/>
      <c r="P8" s="5"/>
    </row>
    <row r="9" spans="1:16" ht="13.5" thickBot="1" x14ac:dyDescent="0.25">
      <c r="A9" s="37" t="s">
        <v>38</v>
      </c>
      <c r="B9" s="213"/>
      <c r="C9" s="213"/>
      <c r="D9" s="213"/>
      <c r="E9" s="213"/>
      <c r="F9" s="213"/>
      <c r="G9" s="213"/>
      <c r="H9" s="214"/>
      <c r="I9" s="213"/>
      <c r="J9" s="212"/>
      <c r="K9" s="207"/>
      <c r="L9" s="211"/>
      <c r="M9" s="180"/>
      <c r="N9" s="5"/>
      <c r="O9" s="5"/>
      <c r="P9" s="5"/>
    </row>
    <row r="10" spans="1:16" x14ac:dyDescent="0.2">
      <c r="A10" s="137" t="s">
        <v>83</v>
      </c>
      <c r="B10" s="135">
        <v>16557</v>
      </c>
      <c r="C10" s="135">
        <v>5361</v>
      </c>
      <c r="D10" s="135">
        <v>39</v>
      </c>
      <c r="E10" s="135">
        <v>4</v>
      </c>
      <c r="F10" s="135">
        <v>391</v>
      </c>
      <c r="G10" s="135">
        <v>549</v>
      </c>
      <c r="H10" s="210">
        <f t="shared" ref="H10:H22" si="0">SUM(B10:G10)</f>
        <v>22901</v>
      </c>
      <c r="I10" s="190">
        <v>22755</v>
      </c>
      <c r="J10" s="136">
        <f t="shared" ref="J10:J23" si="1">I10-H10</f>
        <v>-146</v>
      </c>
      <c r="K10" s="192">
        <v>18641</v>
      </c>
      <c r="L10" s="190">
        <v>18907</v>
      </c>
      <c r="M10" s="184">
        <f t="shared" ref="M10:M22" si="2">L10-K10</f>
        <v>266</v>
      </c>
      <c r="N10" s="5"/>
      <c r="O10" s="5"/>
      <c r="P10" s="5"/>
    </row>
    <row r="11" spans="1:16" x14ac:dyDescent="0.2">
      <c r="A11" s="133" t="s">
        <v>36</v>
      </c>
      <c r="B11" s="131">
        <v>15602</v>
      </c>
      <c r="C11" s="131">
        <v>5203</v>
      </c>
      <c r="D11" s="131">
        <v>48</v>
      </c>
      <c r="E11" s="131">
        <v>4</v>
      </c>
      <c r="F11" s="131">
        <v>388</v>
      </c>
      <c r="G11" s="131">
        <v>133</v>
      </c>
      <c r="H11" s="210">
        <f t="shared" si="0"/>
        <v>21378</v>
      </c>
      <c r="I11" s="186">
        <v>21378</v>
      </c>
      <c r="J11" s="136">
        <f t="shared" si="1"/>
        <v>0</v>
      </c>
      <c r="K11" s="132">
        <v>18627</v>
      </c>
      <c r="L11" s="186">
        <v>18619</v>
      </c>
      <c r="M11" s="188">
        <f t="shared" si="2"/>
        <v>-8</v>
      </c>
      <c r="N11" s="5"/>
      <c r="O11" s="5"/>
      <c r="P11" s="5"/>
    </row>
    <row r="12" spans="1:16" x14ac:dyDescent="0.2">
      <c r="A12" s="133" t="s">
        <v>35</v>
      </c>
      <c r="B12" s="131">
        <v>15616</v>
      </c>
      <c r="C12" s="131">
        <v>5090</v>
      </c>
      <c r="D12" s="131">
        <v>298</v>
      </c>
      <c r="E12" s="131">
        <v>0</v>
      </c>
      <c r="F12" s="131">
        <v>306</v>
      </c>
      <c r="G12" s="131">
        <v>68</v>
      </c>
      <c r="H12" s="210">
        <f t="shared" si="0"/>
        <v>21378</v>
      </c>
      <c r="I12" s="186">
        <v>21378</v>
      </c>
      <c r="J12" s="136">
        <f t="shared" si="1"/>
        <v>0</v>
      </c>
      <c r="K12" s="132">
        <v>18597</v>
      </c>
      <c r="L12" s="186">
        <v>18597</v>
      </c>
      <c r="M12" s="188">
        <f t="shared" si="2"/>
        <v>0</v>
      </c>
      <c r="N12" s="5"/>
      <c r="O12" s="5"/>
      <c r="P12" s="5"/>
    </row>
    <row r="13" spans="1:16" x14ac:dyDescent="0.2">
      <c r="A13" s="133" t="s">
        <v>34</v>
      </c>
      <c r="B13" s="131">
        <v>15534</v>
      </c>
      <c r="C13" s="131">
        <v>5096</v>
      </c>
      <c r="D13" s="131">
        <v>195</v>
      </c>
      <c r="E13" s="131">
        <v>34</v>
      </c>
      <c r="F13" s="131">
        <v>367</v>
      </c>
      <c r="G13" s="131">
        <v>313</v>
      </c>
      <c r="H13" s="210">
        <f t="shared" si="0"/>
        <v>21539</v>
      </c>
      <c r="I13" s="186">
        <v>21539</v>
      </c>
      <c r="J13" s="136">
        <f t="shared" si="1"/>
        <v>0</v>
      </c>
      <c r="K13" s="132">
        <v>20005</v>
      </c>
      <c r="L13" s="186">
        <v>20005</v>
      </c>
      <c r="M13" s="184">
        <f t="shared" si="2"/>
        <v>0</v>
      </c>
      <c r="N13" s="5"/>
      <c r="O13" s="5"/>
      <c r="P13" s="5"/>
    </row>
    <row r="14" spans="1:16" x14ac:dyDescent="0.2">
      <c r="A14" s="133" t="s">
        <v>33</v>
      </c>
      <c r="B14" s="131">
        <v>12222</v>
      </c>
      <c r="C14" s="131">
        <v>3920</v>
      </c>
      <c r="D14" s="131">
        <v>26</v>
      </c>
      <c r="E14" s="131">
        <v>35</v>
      </c>
      <c r="F14" s="131">
        <v>239</v>
      </c>
      <c r="G14" s="131">
        <v>368</v>
      </c>
      <c r="H14" s="210">
        <f t="shared" si="0"/>
        <v>16810</v>
      </c>
      <c r="I14" s="186">
        <v>16744</v>
      </c>
      <c r="J14" s="136">
        <f t="shared" si="1"/>
        <v>-66</v>
      </c>
      <c r="K14" s="132">
        <v>15013</v>
      </c>
      <c r="L14" s="186">
        <v>14727</v>
      </c>
      <c r="M14" s="188">
        <f t="shared" si="2"/>
        <v>-286</v>
      </c>
      <c r="N14" s="5"/>
      <c r="O14" s="5"/>
      <c r="P14" s="5"/>
    </row>
    <row r="15" spans="1:16" x14ac:dyDescent="0.2">
      <c r="A15" s="133" t="s">
        <v>32</v>
      </c>
      <c r="B15" s="131">
        <v>14263</v>
      </c>
      <c r="C15" s="131">
        <v>4701</v>
      </c>
      <c r="D15" s="131">
        <v>28</v>
      </c>
      <c r="E15" s="131">
        <v>53</v>
      </c>
      <c r="F15" s="131">
        <v>297</v>
      </c>
      <c r="G15" s="131">
        <v>106</v>
      </c>
      <c r="H15" s="210">
        <f t="shared" si="0"/>
        <v>19448</v>
      </c>
      <c r="I15" s="186">
        <v>19448</v>
      </c>
      <c r="J15" s="136">
        <f t="shared" si="1"/>
        <v>0</v>
      </c>
      <c r="K15" s="132">
        <v>18653</v>
      </c>
      <c r="L15" s="186">
        <v>18653</v>
      </c>
      <c r="M15" s="184">
        <f t="shared" si="2"/>
        <v>0</v>
      </c>
      <c r="N15" s="5"/>
      <c r="O15" s="5"/>
      <c r="P15" s="5"/>
    </row>
    <row r="16" spans="1:16" x14ac:dyDescent="0.2">
      <c r="A16" s="133" t="s">
        <v>31</v>
      </c>
      <c r="B16" s="131">
        <v>13982</v>
      </c>
      <c r="C16" s="131">
        <v>4550</v>
      </c>
      <c r="D16" s="131">
        <v>0</v>
      </c>
      <c r="E16" s="131">
        <v>3</v>
      </c>
      <c r="F16" s="131">
        <v>291</v>
      </c>
      <c r="G16" s="131">
        <v>294</v>
      </c>
      <c r="H16" s="210">
        <f t="shared" si="0"/>
        <v>19120</v>
      </c>
      <c r="I16" s="186">
        <v>19051</v>
      </c>
      <c r="J16" s="136">
        <f t="shared" si="1"/>
        <v>-69</v>
      </c>
      <c r="K16" s="132">
        <v>18891</v>
      </c>
      <c r="L16" s="186">
        <v>18506</v>
      </c>
      <c r="M16" s="188">
        <f t="shared" si="2"/>
        <v>-385</v>
      </c>
      <c r="N16" s="5"/>
      <c r="O16" s="5"/>
      <c r="P16" s="5"/>
    </row>
    <row r="17" spans="1:16" x14ac:dyDescent="0.2">
      <c r="A17" s="133" t="s">
        <v>30</v>
      </c>
      <c r="B17" s="131">
        <v>12365</v>
      </c>
      <c r="C17" s="131">
        <v>4110</v>
      </c>
      <c r="D17" s="131">
        <v>433</v>
      </c>
      <c r="E17" s="131">
        <v>45</v>
      </c>
      <c r="F17" s="131">
        <v>305</v>
      </c>
      <c r="G17" s="131">
        <v>207</v>
      </c>
      <c r="H17" s="210">
        <f t="shared" si="0"/>
        <v>17465</v>
      </c>
      <c r="I17" s="186">
        <v>17435</v>
      </c>
      <c r="J17" s="136">
        <f t="shared" si="1"/>
        <v>-30</v>
      </c>
      <c r="K17" s="132">
        <v>14363</v>
      </c>
      <c r="L17" s="186">
        <v>14499</v>
      </c>
      <c r="M17" s="188">
        <f t="shared" si="2"/>
        <v>136</v>
      </c>
      <c r="N17" s="5"/>
      <c r="O17" s="5"/>
      <c r="P17" s="5"/>
    </row>
    <row r="18" spans="1:16" x14ac:dyDescent="0.2">
      <c r="A18" s="133" t="s">
        <v>29</v>
      </c>
      <c r="B18" s="131">
        <v>14977</v>
      </c>
      <c r="C18" s="131">
        <v>4794</v>
      </c>
      <c r="D18" s="131">
        <v>0</v>
      </c>
      <c r="E18" s="131">
        <v>14</v>
      </c>
      <c r="F18" s="131">
        <v>308</v>
      </c>
      <c r="G18" s="131">
        <v>58</v>
      </c>
      <c r="H18" s="210">
        <f t="shared" si="0"/>
        <v>20151</v>
      </c>
      <c r="I18" s="186">
        <v>20151</v>
      </c>
      <c r="J18" s="136">
        <f t="shared" si="1"/>
        <v>0</v>
      </c>
      <c r="K18" s="132">
        <v>18097</v>
      </c>
      <c r="L18" s="186">
        <v>18097</v>
      </c>
      <c r="M18" s="184">
        <f t="shared" si="2"/>
        <v>0</v>
      </c>
      <c r="N18" s="5"/>
      <c r="O18" s="5"/>
      <c r="P18" s="5"/>
    </row>
    <row r="19" spans="1:16" x14ac:dyDescent="0.2">
      <c r="A19" s="133" t="s">
        <v>28</v>
      </c>
      <c r="B19" s="131">
        <v>13018</v>
      </c>
      <c r="C19" s="131">
        <v>4261</v>
      </c>
      <c r="D19" s="131">
        <v>2</v>
      </c>
      <c r="E19" s="131">
        <v>72</v>
      </c>
      <c r="F19" s="131">
        <v>289</v>
      </c>
      <c r="G19" s="131">
        <v>324</v>
      </c>
      <c r="H19" s="210">
        <f t="shared" si="0"/>
        <v>17966</v>
      </c>
      <c r="I19" s="186">
        <v>17916</v>
      </c>
      <c r="J19" s="136">
        <f t="shared" si="1"/>
        <v>-50</v>
      </c>
      <c r="K19" s="132">
        <v>16675</v>
      </c>
      <c r="L19" s="186">
        <v>16349</v>
      </c>
      <c r="M19" s="188">
        <f t="shared" si="2"/>
        <v>-326</v>
      </c>
      <c r="N19" s="5"/>
      <c r="O19" s="5"/>
      <c r="P19" s="5"/>
    </row>
    <row r="20" spans="1:16" x14ac:dyDescent="0.2">
      <c r="A20" s="133" t="s">
        <v>27</v>
      </c>
      <c r="B20" s="131">
        <v>12499</v>
      </c>
      <c r="C20" s="131">
        <v>3986</v>
      </c>
      <c r="D20" s="131">
        <v>17</v>
      </c>
      <c r="E20" s="131">
        <v>59</v>
      </c>
      <c r="F20" s="131">
        <v>282</v>
      </c>
      <c r="G20" s="131">
        <v>645</v>
      </c>
      <c r="H20" s="210">
        <f t="shared" si="0"/>
        <v>17488</v>
      </c>
      <c r="I20" s="186">
        <v>17387</v>
      </c>
      <c r="J20" s="132">
        <f t="shared" si="1"/>
        <v>-101</v>
      </c>
      <c r="K20" s="132">
        <v>14585</v>
      </c>
      <c r="L20" s="186">
        <v>14325</v>
      </c>
      <c r="M20" s="188">
        <f t="shared" si="2"/>
        <v>-260</v>
      </c>
      <c r="N20" s="5"/>
      <c r="O20" s="5"/>
      <c r="P20" s="5"/>
    </row>
    <row r="21" spans="1:16" ht="14.25" x14ac:dyDescent="0.2">
      <c r="A21" s="160" t="s">
        <v>26</v>
      </c>
      <c r="B21" s="131">
        <v>13905</v>
      </c>
      <c r="C21" s="131">
        <v>4585</v>
      </c>
      <c r="D21" s="131">
        <v>40</v>
      </c>
      <c r="E21" s="131">
        <v>30</v>
      </c>
      <c r="F21" s="131">
        <v>343</v>
      </c>
      <c r="G21" s="131">
        <v>647</v>
      </c>
      <c r="H21" s="187">
        <f t="shared" si="0"/>
        <v>19550</v>
      </c>
      <c r="I21" s="186">
        <v>19550</v>
      </c>
      <c r="J21" s="136">
        <f t="shared" si="1"/>
        <v>0</v>
      </c>
      <c r="K21" s="132">
        <v>16968</v>
      </c>
      <c r="L21" s="186">
        <v>16968</v>
      </c>
      <c r="M21" s="208">
        <f t="shared" si="2"/>
        <v>0</v>
      </c>
      <c r="N21" s="5"/>
      <c r="O21" s="5"/>
      <c r="P21" s="5"/>
    </row>
    <row r="22" spans="1:16" ht="13.5" thickBot="1" x14ac:dyDescent="0.25">
      <c r="A22" s="133" t="s">
        <v>25</v>
      </c>
      <c r="B22" s="131">
        <v>15235</v>
      </c>
      <c r="C22" s="131">
        <v>5011</v>
      </c>
      <c r="D22" s="131">
        <v>16</v>
      </c>
      <c r="E22" s="131">
        <v>2</v>
      </c>
      <c r="F22" s="131">
        <v>320</v>
      </c>
      <c r="G22" s="131">
        <v>831</v>
      </c>
      <c r="H22" s="209">
        <f t="shared" si="0"/>
        <v>21415</v>
      </c>
      <c r="I22" s="186">
        <v>21198</v>
      </c>
      <c r="J22" s="136">
        <f t="shared" si="1"/>
        <v>-217</v>
      </c>
      <c r="K22" s="185">
        <v>18770</v>
      </c>
      <c r="L22" s="186">
        <v>18770</v>
      </c>
      <c r="M22" s="208">
        <f t="shared" si="2"/>
        <v>0</v>
      </c>
      <c r="N22" s="5"/>
      <c r="O22" s="5"/>
      <c r="P22" s="5"/>
    </row>
    <row r="23" spans="1:16" ht="15" thickBot="1" x14ac:dyDescent="0.25">
      <c r="A23" s="30" t="s">
        <v>24</v>
      </c>
      <c r="B23" s="125">
        <f t="shared" ref="B23:I23" si="3">SUM(B10:B22)</f>
        <v>185775</v>
      </c>
      <c r="C23" s="125">
        <f t="shared" si="3"/>
        <v>60668</v>
      </c>
      <c r="D23" s="125">
        <f t="shared" si="3"/>
        <v>1142</v>
      </c>
      <c r="E23" s="125">
        <f t="shared" si="3"/>
        <v>355</v>
      </c>
      <c r="F23" s="125">
        <f t="shared" si="3"/>
        <v>4126</v>
      </c>
      <c r="G23" s="125">
        <f t="shared" si="3"/>
        <v>4543</v>
      </c>
      <c r="H23" s="159">
        <f t="shared" si="3"/>
        <v>256609</v>
      </c>
      <c r="I23" s="182">
        <f t="shared" si="3"/>
        <v>255930</v>
      </c>
      <c r="J23" s="159">
        <f t="shared" si="1"/>
        <v>-679</v>
      </c>
      <c r="K23" s="207">
        <f>SUM(K10:K22)</f>
        <v>227885</v>
      </c>
      <c r="L23" s="181">
        <f>SUM(L10:L22)</f>
        <v>227022</v>
      </c>
      <c r="M23" s="180">
        <f>SUM(M10:M22)</f>
        <v>-863</v>
      </c>
      <c r="N23" s="5"/>
      <c r="O23" s="5"/>
      <c r="P23" s="5"/>
    </row>
    <row r="24" spans="1:16" ht="13.5" thickBot="1" x14ac:dyDescent="0.25">
      <c r="A24" s="4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2">
      <c r="A25" s="165" t="s">
        <v>42</v>
      </c>
      <c r="B25" s="154" t="s">
        <v>82</v>
      </c>
      <c r="C25" s="154" t="s">
        <v>81</v>
      </c>
      <c r="D25" s="154" t="s">
        <v>80</v>
      </c>
      <c r="E25" s="154" t="s">
        <v>79</v>
      </c>
      <c r="F25" s="154" t="s">
        <v>78</v>
      </c>
      <c r="G25" s="154" t="s">
        <v>77</v>
      </c>
      <c r="H25" s="206" t="s">
        <v>64</v>
      </c>
      <c r="I25" s="154" t="s">
        <v>76</v>
      </c>
      <c r="J25" s="153" t="s">
        <v>75</v>
      </c>
      <c r="K25" s="205" t="s">
        <v>64</v>
      </c>
      <c r="L25" s="204" t="s">
        <v>76</v>
      </c>
      <c r="M25" s="203" t="s">
        <v>75</v>
      </c>
      <c r="N25" s="5"/>
      <c r="O25" s="5"/>
      <c r="P25" s="5"/>
    </row>
    <row r="26" spans="1:16" x14ac:dyDescent="0.2">
      <c r="A26" s="202"/>
      <c r="B26" s="201"/>
      <c r="C26" s="201"/>
      <c r="D26" s="201"/>
      <c r="E26" s="149" t="s">
        <v>74</v>
      </c>
      <c r="F26" s="201"/>
      <c r="G26" s="201"/>
      <c r="H26" s="200" t="s">
        <v>73</v>
      </c>
      <c r="I26" s="149" t="s">
        <v>72</v>
      </c>
      <c r="J26" s="148" t="s">
        <v>71</v>
      </c>
      <c r="K26" s="199" t="s">
        <v>73</v>
      </c>
      <c r="L26" s="198" t="s">
        <v>72</v>
      </c>
      <c r="M26" s="148" t="s">
        <v>71</v>
      </c>
      <c r="N26" s="5"/>
      <c r="O26" s="5"/>
      <c r="P26" s="5"/>
    </row>
    <row r="27" spans="1:16" ht="13.5" thickBot="1" x14ac:dyDescent="0.25">
      <c r="A27" s="197"/>
      <c r="B27" s="196"/>
      <c r="C27" s="196"/>
      <c r="D27" s="196"/>
      <c r="E27" s="196"/>
      <c r="F27" s="196"/>
      <c r="G27" s="196"/>
      <c r="H27" s="195">
        <v>2022</v>
      </c>
      <c r="I27" s="143">
        <v>2022</v>
      </c>
      <c r="J27" s="146">
        <v>2022</v>
      </c>
      <c r="K27" s="195">
        <v>2021</v>
      </c>
      <c r="L27" s="143">
        <v>2021</v>
      </c>
      <c r="M27" s="146">
        <v>2021</v>
      </c>
      <c r="N27" s="5"/>
      <c r="O27" s="5"/>
      <c r="P27" s="5"/>
    </row>
    <row r="28" spans="1:16" ht="13.5" thickBot="1" x14ac:dyDescent="0.25">
      <c r="A28" s="37" t="s">
        <v>23</v>
      </c>
      <c r="B28" s="140"/>
      <c r="C28" s="140"/>
      <c r="D28" s="140"/>
      <c r="E28" s="140"/>
      <c r="F28" s="140"/>
      <c r="G28" s="140"/>
      <c r="H28" s="177"/>
      <c r="I28" s="140"/>
      <c r="J28" s="176"/>
      <c r="K28" s="194"/>
      <c r="L28" s="193"/>
      <c r="M28" s="175"/>
      <c r="N28" s="5"/>
      <c r="O28" s="5"/>
      <c r="P28" s="5"/>
    </row>
    <row r="29" spans="1:16" x14ac:dyDescent="0.2">
      <c r="A29" s="137" t="s">
        <v>22</v>
      </c>
      <c r="B29" s="135">
        <v>1839</v>
      </c>
      <c r="C29" s="135">
        <v>580</v>
      </c>
      <c r="D29" s="135">
        <v>0</v>
      </c>
      <c r="E29" s="135">
        <v>0</v>
      </c>
      <c r="F29" s="135">
        <v>36</v>
      </c>
      <c r="G29" s="135">
        <v>46</v>
      </c>
      <c r="H29" s="187">
        <f t="shared" ref="H29:H48" si="4">SUM(B29:G29)</f>
        <v>2501</v>
      </c>
      <c r="I29" s="190">
        <v>2501</v>
      </c>
      <c r="J29" s="136">
        <f t="shared" ref="J29:J50" si="5">I29-H29</f>
        <v>0</v>
      </c>
      <c r="K29" s="190">
        <v>2572</v>
      </c>
      <c r="L29" s="192">
        <v>2572</v>
      </c>
      <c r="M29" s="191">
        <f t="shared" ref="M29:M48" si="6">L29-K29</f>
        <v>0</v>
      </c>
      <c r="N29" s="5"/>
      <c r="O29" s="5"/>
      <c r="P29" s="5"/>
    </row>
    <row r="30" spans="1:16" x14ac:dyDescent="0.2">
      <c r="A30" s="133" t="s">
        <v>21</v>
      </c>
      <c r="B30" s="131">
        <v>6468</v>
      </c>
      <c r="C30" s="131">
        <v>2185</v>
      </c>
      <c r="D30" s="131">
        <v>0</v>
      </c>
      <c r="E30" s="131">
        <v>58</v>
      </c>
      <c r="F30" s="131">
        <v>129</v>
      </c>
      <c r="G30" s="131">
        <v>213</v>
      </c>
      <c r="H30" s="187">
        <f t="shared" si="4"/>
        <v>9053</v>
      </c>
      <c r="I30" s="186">
        <v>9053</v>
      </c>
      <c r="J30" s="136">
        <f t="shared" si="5"/>
        <v>0</v>
      </c>
      <c r="K30" s="186">
        <v>8144</v>
      </c>
      <c r="L30" s="132">
        <v>8144</v>
      </c>
      <c r="M30" s="184">
        <f t="shared" si="6"/>
        <v>0</v>
      </c>
      <c r="N30" s="5"/>
      <c r="O30" s="5"/>
      <c r="P30" s="5"/>
    </row>
    <row r="31" spans="1:16" x14ac:dyDescent="0.2">
      <c r="A31" s="133" t="s">
        <v>20</v>
      </c>
      <c r="B31" s="131">
        <v>2952</v>
      </c>
      <c r="C31" s="131">
        <v>969</v>
      </c>
      <c r="D31" s="131">
        <v>0</v>
      </c>
      <c r="E31" s="131">
        <v>0</v>
      </c>
      <c r="F31" s="131">
        <v>58</v>
      </c>
      <c r="G31" s="131">
        <v>0</v>
      </c>
      <c r="H31" s="187">
        <f t="shared" si="4"/>
        <v>3979</v>
      </c>
      <c r="I31" s="186">
        <v>3892</v>
      </c>
      <c r="J31" s="136">
        <f t="shared" si="5"/>
        <v>-87</v>
      </c>
      <c r="K31" s="186">
        <v>4124</v>
      </c>
      <c r="L31" s="132">
        <v>4032</v>
      </c>
      <c r="M31" s="188">
        <f t="shared" si="6"/>
        <v>-92</v>
      </c>
      <c r="N31" s="5"/>
      <c r="O31" s="5"/>
      <c r="P31" s="5"/>
    </row>
    <row r="32" spans="1:16" x14ac:dyDescent="0.2">
      <c r="A32" s="133" t="s">
        <v>19</v>
      </c>
      <c r="B32" s="131">
        <v>5307</v>
      </c>
      <c r="C32" s="131">
        <v>1727</v>
      </c>
      <c r="D32" s="131">
        <v>0</v>
      </c>
      <c r="E32" s="131">
        <v>0</v>
      </c>
      <c r="F32" s="131">
        <v>107</v>
      </c>
      <c r="G32" s="131">
        <v>0</v>
      </c>
      <c r="H32" s="187">
        <f t="shared" si="4"/>
        <v>7141</v>
      </c>
      <c r="I32" s="186">
        <v>7141</v>
      </c>
      <c r="J32" s="136">
        <f t="shared" si="5"/>
        <v>0</v>
      </c>
      <c r="K32" s="186">
        <v>7277</v>
      </c>
      <c r="L32" s="132">
        <v>7277</v>
      </c>
      <c r="M32" s="184">
        <f t="shared" si="6"/>
        <v>0</v>
      </c>
      <c r="N32" s="5"/>
      <c r="O32" s="5"/>
      <c r="P32" s="5"/>
    </row>
    <row r="33" spans="1:16" x14ac:dyDescent="0.2">
      <c r="A33" s="133" t="s">
        <v>18</v>
      </c>
      <c r="B33" s="131">
        <v>6949</v>
      </c>
      <c r="C33" s="131">
        <v>2206</v>
      </c>
      <c r="D33" s="131">
        <v>0</v>
      </c>
      <c r="E33" s="131">
        <v>51</v>
      </c>
      <c r="F33" s="131">
        <v>136</v>
      </c>
      <c r="G33" s="131">
        <v>59</v>
      </c>
      <c r="H33" s="187">
        <f t="shared" si="4"/>
        <v>9401</v>
      </c>
      <c r="I33" s="186">
        <v>9401</v>
      </c>
      <c r="J33" s="136">
        <f t="shared" si="5"/>
        <v>0</v>
      </c>
      <c r="K33" s="186">
        <v>8754</v>
      </c>
      <c r="L33" s="132">
        <v>8754</v>
      </c>
      <c r="M33" s="188">
        <f t="shared" si="6"/>
        <v>0</v>
      </c>
      <c r="N33" s="5"/>
      <c r="O33" s="5"/>
      <c r="P33" s="5"/>
    </row>
    <row r="34" spans="1:16" x14ac:dyDescent="0.2">
      <c r="A34" s="133" t="s">
        <v>17</v>
      </c>
      <c r="B34" s="131">
        <v>4153</v>
      </c>
      <c r="C34" s="131">
        <v>1340</v>
      </c>
      <c r="D34" s="131">
        <v>0</v>
      </c>
      <c r="E34" s="131">
        <v>0</v>
      </c>
      <c r="F34" s="131">
        <v>83</v>
      </c>
      <c r="G34" s="131">
        <v>0</v>
      </c>
      <c r="H34" s="187">
        <f t="shared" si="4"/>
        <v>5576</v>
      </c>
      <c r="I34" s="186">
        <v>5214</v>
      </c>
      <c r="J34" s="136">
        <f t="shared" si="5"/>
        <v>-362</v>
      </c>
      <c r="K34" s="186">
        <v>4476</v>
      </c>
      <c r="L34" s="132">
        <v>4476</v>
      </c>
      <c r="M34" s="188">
        <f t="shared" si="6"/>
        <v>0</v>
      </c>
      <c r="N34" s="5"/>
      <c r="O34" s="5"/>
      <c r="P34" s="5"/>
    </row>
    <row r="35" spans="1:16" x14ac:dyDescent="0.2">
      <c r="A35" s="133" t="s">
        <v>46</v>
      </c>
      <c r="B35" s="135">
        <v>3569</v>
      </c>
      <c r="C35" s="135">
        <v>1098</v>
      </c>
      <c r="D35" s="135">
        <v>0</v>
      </c>
      <c r="E35" s="135">
        <v>0</v>
      </c>
      <c r="F35" s="135">
        <v>93</v>
      </c>
      <c r="G35" s="135">
        <v>82</v>
      </c>
      <c r="H35" s="187">
        <f t="shared" si="4"/>
        <v>4842</v>
      </c>
      <c r="I35" s="186">
        <v>4869</v>
      </c>
      <c r="J35" s="136">
        <f t="shared" si="5"/>
        <v>27</v>
      </c>
      <c r="K35" s="186">
        <v>4875</v>
      </c>
      <c r="L35" s="132">
        <v>4779</v>
      </c>
      <c r="M35" s="184">
        <f t="shared" si="6"/>
        <v>-96</v>
      </c>
      <c r="N35" s="5"/>
      <c r="O35" s="5"/>
      <c r="P35" s="5"/>
    </row>
    <row r="36" spans="1:16" x14ac:dyDescent="0.2">
      <c r="A36" s="133" t="s">
        <v>15</v>
      </c>
      <c r="B36" s="131">
        <v>4628</v>
      </c>
      <c r="C36" s="131">
        <v>1501</v>
      </c>
      <c r="D36" s="131">
        <v>0</v>
      </c>
      <c r="E36" s="131">
        <v>53</v>
      </c>
      <c r="F36" s="131">
        <v>101</v>
      </c>
      <c r="G36" s="131">
        <v>58</v>
      </c>
      <c r="H36" s="187">
        <f t="shared" si="4"/>
        <v>6341</v>
      </c>
      <c r="I36" s="186">
        <v>6341</v>
      </c>
      <c r="J36" s="136">
        <f t="shared" si="5"/>
        <v>0</v>
      </c>
      <c r="K36" s="186">
        <v>6473</v>
      </c>
      <c r="L36" s="132">
        <v>6473</v>
      </c>
      <c r="M36" s="184">
        <f t="shared" si="6"/>
        <v>0</v>
      </c>
      <c r="N36" s="5"/>
      <c r="O36" s="5"/>
      <c r="P36" s="5"/>
    </row>
    <row r="37" spans="1:16" x14ac:dyDescent="0.2">
      <c r="A37" s="133" t="s">
        <v>14</v>
      </c>
      <c r="B37" s="131">
        <v>4308</v>
      </c>
      <c r="C37" s="131">
        <v>1464</v>
      </c>
      <c r="D37" s="131">
        <v>0</v>
      </c>
      <c r="E37" s="131">
        <v>0</v>
      </c>
      <c r="F37" s="131">
        <v>86</v>
      </c>
      <c r="G37" s="131">
        <v>0</v>
      </c>
      <c r="H37" s="187">
        <f t="shared" si="4"/>
        <v>5858</v>
      </c>
      <c r="I37" s="186">
        <v>5858</v>
      </c>
      <c r="J37" s="136">
        <f t="shared" si="5"/>
        <v>0</v>
      </c>
      <c r="K37" s="186">
        <v>6303</v>
      </c>
      <c r="L37" s="132">
        <v>6241</v>
      </c>
      <c r="M37" s="188">
        <f t="shared" si="6"/>
        <v>-62</v>
      </c>
      <c r="N37" s="5"/>
      <c r="O37" s="5"/>
      <c r="P37" s="5"/>
    </row>
    <row r="38" spans="1:16" x14ac:dyDescent="0.2">
      <c r="A38" s="137" t="s">
        <v>13</v>
      </c>
      <c r="B38" s="135">
        <v>5042</v>
      </c>
      <c r="C38" s="135">
        <v>1632</v>
      </c>
      <c r="D38" s="135">
        <v>0</v>
      </c>
      <c r="E38" s="135">
        <v>0</v>
      </c>
      <c r="F38" s="135">
        <v>114</v>
      </c>
      <c r="G38" s="135">
        <v>0</v>
      </c>
      <c r="H38" s="187">
        <f t="shared" si="4"/>
        <v>6788</v>
      </c>
      <c r="I38" s="190">
        <v>6788</v>
      </c>
      <c r="J38" s="136">
        <f t="shared" si="5"/>
        <v>0</v>
      </c>
      <c r="K38" s="190">
        <v>6897</v>
      </c>
      <c r="L38" s="136">
        <v>6897</v>
      </c>
      <c r="M38" s="184">
        <f t="shared" si="6"/>
        <v>0</v>
      </c>
      <c r="N38" s="5"/>
      <c r="O38" s="5"/>
      <c r="P38" s="5"/>
    </row>
    <row r="39" spans="1:16" x14ac:dyDescent="0.2">
      <c r="A39" s="133" t="s">
        <v>12</v>
      </c>
      <c r="B39" s="131">
        <v>6461</v>
      </c>
      <c r="C39" s="131">
        <v>2165</v>
      </c>
      <c r="D39" s="131">
        <v>0</v>
      </c>
      <c r="E39" s="131">
        <v>136</v>
      </c>
      <c r="F39" s="131">
        <v>128</v>
      </c>
      <c r="G39" s="131">
        <v>38</v>
      </c>
      <c r="H39" s="187">
        <f t="shared" si="4"/>
        <v>8928</v>
      </c>
      <c r="I39" s="186">
        <v>8928</v>
      </c>
      <c r="J39" s="132">
        <f t="shared" si="5"/>
        <v>0</v>
      </c>
      <c r="K39" s="186">
        <v>8036</v>
      </c>
      <c r="L39" s="132">
        <v>8036</v>
      </c>
      <c r="M39" s="188">
        <f t="shared" si="6"/>
        <v>0</v>
      </c>
      <c r="N39" s="5"/>
      <c r="O39" s="5"/>
      <c r="P39" s="5"/>
    </row>
    <row r="40" spans="1:16" x14ac:dyDescent="0.2">
      <c r="A40" s="133" t="s">
        <v>11</v>
      </c>
      <c r="B40" s="131">
        <v>5219</v>
      </c>
      <c r="C40" s="131">
        <v>1767</v>
      </c>
      <c r="D40" s="131">
        <v>0</v>
      </c>
      <c r="E40" s="131">
        <v>31</v>
      </c>
      <c r="F40" s="131">
        <v>107</v>
      </c>
      <c r="G40" s="131">
        <v>39</v>
      </c>
      <c r="H40" s="187">
        <f t="shared" si="4"/>
        <v>7163</v>
      </c>
      <c r="I40" s="186">
        <v>7069</v>
      </c>
      <c r="J40" s="132">
        <f t="shared" si="5"/>
        <v>-94</v>
      </c>
      <c r="K40" s="186">
        <v>7022</v>
      </c>
      <c r="L40" s="132">
        <v>7022</v>
      </c>
      <c r="M40" s="188">
        <f t="shared" si="6"/>
        <v>0</v>
      </c>
      <c r="N40" s="5"/>
      <c r="O40" s="5"/>
      <c r="P40" s="5"/>
    </row>
    <row r="41" spans="1:16" x14ac:dyDescent="0.2">
      <c r="A41" s="137" t="s">
        <v>10</v>
      </c>
      <c r="B41" s="135">
        <v>2987</v>
      </c>
      <c r="C41" s="135">
        <v>1000</v>
      </c>
      <c r="D41" s="135">
        <v>0</v>
      </c>
      <c r="E41" s="135">
        <v>0</v>
      </c>
      <c r="F41" s="135">
        <v>60</v>
      </c>
      <c r="G41" s="135">
        <v>78</v>
      </c>
      <c r="H41" s="187">
        <f t="shared" si="4"/>
        <v>4125</v>
      </c>
      <c r="I41" s="186">
        <v>4125</v>
      </c>
      <c r="J41" s="136">
        <f t="shared" si="5"/>
        <v>0</v>
      </c>
      <c r="K41" s="186">
        <v>4294</v>
      </c>
      <c r="L41" s="132">
        <v>3965</v>
      </c>
      <c r="M41" s="189">
        <f t="shared" si="6"/>
        <v>-329</v>
      </c>
      <c r="N41" s="5"/>
      <c r="O41" s="5"/>
      <c r="P41" s="5"/>
    </row>
    <row r="42" spans="1:16" x14ac:dyDescent="0.2">
      <c r="A42" s="133" t="s">
        <v>9</v>
      </c>
      <c r="B42" s="131">
        <v>5821</v>
      </c>
      <c r="C42" s="131">
        <v>1902</v>
      </c>
      <c r="D42" s="131">
        <v>0</v>
      </c>
      <c r="E42" s="131">
        <v>8</v>
      </c>
      <c r="F42" s="131">
        <v>117</v>
      </c>
      <c r="G42" s="131">
        <v>91</v>
      </c>
      <c r="H42" s="187">
        <f t="shared" si="4"/>
        <v>7939</v>
      </c>
      <c r="I42" s="186">
        <v>7939</v>
      </c>
      <c r="J42" s="132">
        <f t="shared" si="5"/>
        <v>0</v>
      </c>
      <c r="K42" s="186">
        <v>7656</v>
      </c>
      <c r="L42" s="132">
        <v>7656</v>
      </c>
      <c r="M42" s="188">
        <f t="shared" si="6"/>
        <v>0</v>
      </c>
      <c r="N42" s="5"/>
      <c r="O42" s="5"/>
      <c r="P42" s="5"/>
    </row>
    <row r="43" spans="1:16" x14ac:dyDescent="0.2">
      <c r="A43" s="137" t="s">
        <v>8</v>
      </c>
      <c r="B43" s="135">
        <v>3014</v>
      </c>
      <c r="C43" s="135">
        <v>967</v>
      </c>
      <c r="D43" s="135">
        <v>0</v>
      </c>
      <c r="E43" s="135">
        <v>17</v>
      </c>
      <c r="F43" s="135">
        <v>60</v>
      </c>
      <c r="G43" s="77">
        <v>52</v>
      </c>
      <c r="H43" s="187">
        <f t="shared" si="4"/>
        <v>4110</v>
      </c>
      <c r="I43" s="190">
        <v>4110</v>
      </c>
      <c r="J43" s="136">
        <f t="shared" si="5"/>
        <v>0</v>
      </c>
      <c r="K43" s="190">
        <v>3770</v>
      </c>
      <c r="L43" s="136">
        <v>3770</v>
      </c>
      <c r="M43" s="189">
        <f t="shared" si="6"/>
        <v>0</v>
      </c>
      <c r="N43" s="5"/>
      <c r="O43" s="5"/>
      <c r="P43" s="5"/>
    </row>
    <row r="44" spans="1:16" x14ac:dyDescent="0.2">
      <c r="A44" s="133" t="s">
        <v>28</v>
      </c>
      <c r="B44" s="131">
        <v>2352</v>
      </c>
      <c r="C44" s="131">
        <v>759</v>
      </c>
      <c r="D44" s="131">
        <v>0</v>
      </c>
      <c r="E44" s="131">
        <v>0</v>
      </c>
      <c r="F44" s="131">
        <v>51</v>
      </c>
      <c r="G44" s="131">
        <v>0</v>
      </c>
      <c r="H44" s="187">
        <f t="shared" si="4"/>
        <v>3162</v>
      </c>
      <c r="I44" s="186">
        <v>3154</v>
      </c>
      <c r="J44" s="136">
        <f t="shared" si="5"/>
        <v>-8</v>
      </c>
      <c r="K44" s="186">
        <v>3546</v>
      </c>
      <c r="L44" s="132">
        <v>3517</v>
      </c>
      <c r="M44" s="184">
        <f t="shared" si="6"/>
        <v>-29</v>
      </c>
      <c r="N44" s="5"/>
      <c r="O44" s="5"/>
      <c r="P44" s="5"/>
    </row>
    <row r="45" spans="1:16" x14ac:dyDescent="0.2">
      <c r="A45" s="133" t="s">
        <v>27</v>
      </c>
      <c r="B45" s="131">
        <v>1925</v>
      </c>
      <c r="C45" s="131">
        <v>630</v>
      </c>
      <c r="D45" s="131">
        <v>0</v>
      </c>
      <c r="E45" s="131">
        <v>0</v>
      </c>
      <c r="F45" s="131">
        <v>38</v>
      </c>
      <c r="G45" s="131">
        <v>0</v>
      </c>
      <c r="H45" s="187">
        <f t="shared" si="4"/>
        <v>2593</v>
      </c>
      <c r="I45" s="186">
        <v>2566</v>
      </c>
      <c r="J45" s="136">
        <f t="shared" si="5"/>
        <v>-27</v>
      </c>
      <c r="K45" s="186">
        <v>2069</v>
      </c>
      <c r="L45" s="132">
        <v>1959</v>
      </c>
      <c r="M45" s="188">
        <f t="shared" si="6"/>
        <v>-110</v>
      </c>
      <c r="N45" s="5"/>
      <c r="O45" s="5"/>
      <c r="P45" s="5"/>
    </row>
    <row r="46" spans="1:16" x14ac:dyDescent="0.2">
      <c r="A46" s="133" t="s">
        <v>5</v>
      </c>
      <c r="B46" s="131">
        <v>2797</v>
      </c>
      <c r="C46" s="131">
        <v>927</v>
      </c>
      <c r="D46" s="131">
        <v>1</v>
      </c>
      <c r="E46" s="131">
        <v>0</v>
      </c>
      <c r="F46" s="131">
        <v>62</v>
      </c>
      <c r="G46" s="131">
        <v>34</v>
      </c>
      <c r="H46" s="187">
        <f t="shared" si="4"/>
        <v>3821</v>
      </c>
      <c r="I46" s="186">
        <v>3821</v>
      </c>
      <c r="J46" s="136">
        <f t="shared" si="5"/>
        <v>0</v>
      </c>
      <c r="K46" s="186">
        <v>3728</v>
      </c>
      <c r="L46" s="132">
        <v>3728</v>
      </c>
      <c r="M46" s="184">
        <f t="shared" si="6"/>
        <v>0</v>
      </c>
      <c r="N46" s="5"/>
      <c r="O46" s="5"/>
      <c r="P46" s="5"/>
    </row>
    <row r="47" spans="1:16" x14ac:dyDescent="0.2">
      <c r="A47" s="133" t="s">
        <v>4</v>
      </c>
      <c r="B47" s="131">
        <v>2882</v>
      </c>
      <c r="C47" s="131">
        <v>940</v>
      </c>
      <c r="D47" s="131">
        <v>0</v>
      </c>
      <c r="E47" s="131">
        <v>75</v>
      </c>
      <c r="F47" s="131">
        <v>58</v>
      </c>
      <c r="G47" s="131">
        <v>174</v>
      </c>
      <c r="H47" s="187">
        <f t="shared" si="4"/>
        <v>4129</v>
      </c>
      <c r="I47" s="186">
        <v>4129</v>
      </c>
      <c r="J47" s="136">
        <f t="shared" si="5"/>
        <v>0</v>
      </c>
      <c r="K47" s="186">
        <v>3544</v>
      </c>
      <c r="L47" s="132">
        <v>3544</v>
      </c>
      <c r="M47" s="188">
        <f t="shared" si="6"/>
        <v>0</v>
      </c>
      <c r="N47" s="5"/>
      <c r="O47" s="5"/>
      <c r="P47" s="5"/>
    </row>
    <row r="48" spans="1:16" ht="13.5" thickBot="1" x14ac:dyDescent="0.25">
      <c r="A48" s="133" t="s">
        <v>3</v>
      </c>
      <c r="B48" s="131">
        <v>2952</v>
      </c>
      <c r="C48" s="131">
        <v>973</v>
      </c>
      <c r="D48" s="131">
        <v>0</v>
      </c>
      <c r="E48" s="131">
        <v>0</v>
      </c>
      <c r="F48" s="131">
        <v>79</v>
      </c>
      <c r="G48" s="131">
        <v>68</v>
      </c>
      <c r="H48" s="187">
        <f t="shared" si="4"/>
        <v>4072</v>
      </c>
      <c r="I48" s="186">
        <v>4072</v>
      </c>
      <c r="J48" s="117">
        <f t="shared" si="5"/>
        <v>0</v>
      </c>
      <c r="K48" s="186">
        <v>4146</v>
      </c>
      <c r="L48" s="185">
        <v>4100</v>
      </c>
      <c r="M48" s="184">
        <f t="shared" si="6"/>
        <v>-46</v>
      </c>
      <c r="N48" s="5"/>
      <c r="O48" s="5"/>
      <c r="P48" s="5"/>
    </row>
    <row r="49" spans="1:16" ht="15" thickBot="1" x14ac:dyDescent="0.25">
      <c r="A49" s="126" t="s">
        <v>2</v>
      </c>
      <c r="B49" s="125">
        <f>SUM(B28:B48)</f>
        <v>81625</v>
      </c>
      <c r="C49" s="125">
        <f t="shared" ref="C49:I49" si="7">SUM(C29:C48)</f>
        <v>26732</v>
      </c>
      <c r="D49" s="125">
        <f t="shared" si="7"/>
        <v>1</v>
      </c>
      <c r="E49" s="125">
        <f t="shared" si="7"/>
        <v>429</v>
      </c>
      <c r="F49" s="125">
        <f t="shared" si="7"/>
        <v>1703</v>
      </c>
      <c r="G49" s="125">
        <f t="shared" si="7"/>
        <v>1032</v>
      </c>
      <c r="H49" s="183">
        <f t="shared" si="7"/>
        <v>111522</v>
      </c>
      <c r="I49" s="182">
        <f t="shared" si="7"/>
        <v>110971</v>
      </c>
      <c r="J49" s="159">
        <f t="shared" si="5"/>
        <v>-551</v>
      </c>
      <c r="K49" s="180">
        <f>SUM(K29:K48)</f>
        <v>107706</v>
      </c>
      <c r="L49" s="181">
        <f>SUM(L29:L48)</f>
        <v>106942</v>
      </c>
      <c r="M49" s="180">
        <f>SUM(M29:M48)</f>
        <v>-764</v>
      </c>
      <c r="N49" s="5"/>
      <c r="O49" s="5"/>
      <c r="P49" s="5"/>
    </row>
    <row r="50" spans="1:16" ht="13.5" thickBot="1" x14ac:dyDescent="0.25">
      <c r="A50" s="179" t="s">
        <v>1</v>
      </c>
      <c r="B50" s="178">
        <v>15072</v>
      </c>
      <c r="C50" s="178">
        <v>4935</v>
      </c>
      <c r="D50" s="178">
        <v>0</v>
      </c>
      <c r="E50" s="178">
        <v>0</v>
      </c>
      <c r="F50" s="178">
        <v>284</v>
      </c>
      <c r="G50" s="178">
        <v>0</v>
      </c>
      <c r="H50" s="177">
        <f>SUM(B50:G50)</f>
        <v>20291</v>
      </c>
      <c r="I50" s="140">
        <v>20291</v>
      </c>
      <c r="J50" s="176">
        <f t="shared" si="5"/>
        <v>0</v>
      </c>
      <c r="K50" s="140"/>
      <c r="L50" s="176"/>
      <c r="M50" s="175">
        <f>L50-K50</f>
        <v>0</v>
      </c>
      <c r="N50" s="5"/>
      <c r="O50" s="5"/>
      <c r="P50" s="5"/>
    </row>
    <row r="51" spans="1:16" s="109" customFormat="1" ht="15.75" thickBot="1" x14ac:dyDescent="0.3">
      <c r="A51" s="174" t="s">
        <v>0</v>
      </c>
      <c r="B51" s="48">
        <f t="shared" ref="B51:M51" si="8">SUM(B49:B50,B23)</f>
        <v>282472</v>
      </c>
      <c r="C51" s="48">
        <f t="shared" si="8"/>
        <v>92335</v>
      </c>
      <c r="D51" s="48">
        <f t="shared" si="8"/>
        <v>1143</v>
      </c>
      <c r="E51" s="48">
        <f t="shared" si="8"/>
        <v>784</v>
      </c>
      <c r="F51" s="48">
        <f t="shared" si="8"/>
        <v>6113</v>
      </c>
      <c r="G51" s="173">
        <f t="shared" si="8"/>
        <v>5575</v>
      </c>
      <c r="H51" s="49">
        <f t="shared" si="8"/>
        <v>388422</v>
      </c>
      <c r="I51" s="173">
        <f t="shared" si="8"/>
        <v>387192</v>
      </c>
      <c r="J51" s="172">
        <f t="shared" si="8"/>
        <v>-1230</v>
      </c>
      <c r="K51" s="171">
        <f t="shared" si="8"/>
        <v>335591</v>
      </c>
      <c r="L51" s="170">
        <f t="shared" si="8"/>
        <v>333964</v>
      </c>
      <c r="M51" s="170">
        <f t="shared" si="8"/>
        <v>-1627</v>
      </c>
      <c r="N51" s="110"/>
      <c r="O51" s="110"/>
      <c r="P51" s="110"/>
    </row>
    <row r="52" spans="1:16" x14ac:dyDescent="0.2">
      <c r="A52" s="4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2">
      <c r="A53" s="43"/>
      <c r="B53" s="5"/>
      <c r="C53" s="5"/>
      <c r="D53" s="5"/>
      <c r="E53" s="5"/>
      <c r="F53" s="5"/>
      <c r="G53" s="45" t="s">
        <v>291</v>
      </c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2">
      <c r="A54" s="43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">
      <c r="A55" s="43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">
      <c r="A56" s="43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">
      <c r="A57" s="43"/>
      <c r="B57" s="5"/>
      <c r="C57" s="5"/>
      <c r="D57" s="5"/>
      <c r="E57" s="5"/>
      <c r="F57" s="5"/>
      <c r="G57" s="5"/>
      <c r="H57" s="169"/>
      <c r="I57" s="5"/>
      <c r="J57" s="5"/>
      <c r="K57" s="5"/>
      <c r="L57" s="5"/>
      <c r="M57" s="5"/>
      <c r="N57" s="5"/>
      <c r="O57" s="5"/>
      <c r="P57" s="5"/>
    </row>
    <row r="58" spans="1:16" x14ac:dyDescent="0.2">
      <c r="A58" s="43"/>
      <c r="B58" s="5"/>
      <c r="C58" s="5"/>
      <c r="D58" s="5"/>
      <c r="E58" s="5"/>
      <c r="F58" s="5"/>
      <c r="G58" s="5"/>
      <c r="H58" s="44"/>
      <c r="I58" s="5"/>
      <c r="J58" s="5"/>
      <c r="K58" s="5"/>
      <c r="L58" s="5"/>
      <c r="M58" s="5"/>
      <c r="N58" s="5"/>
      <c r="O58" s="5"/>
      <c r="P58" s="5"/>
    </row>
    <row r="59" spans="1:16" x14ac:dyDescent="0.2">
      <c r="A59" s="43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2">
      <c r="A60" s="43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2">
      <c r="A61" s="43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2">
      <c r="A62" s="43"/>
      <c r="B62" s="4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2">
      <c r="A63" s="43"/>
      <c r="B63" s="4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">
      <c r="A64" s="43"/>
      <c r="B64" s="4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2">
      <c r="A65" s="43"/>
      <c r="B65" s="4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2">
      <c r="A66" s="43"/>
      <c r="B66" s="4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2">
      <c r="A67" s="43"/>
      <c r="B67" s="4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</sheetData>
  <mergeCells count="1">
    <mergeCell ref="A4:K4"/>
  </mergeCells>
  <pageMargins left="0.7" right="0.7" top="0.75" bottom="0.75" header="0.3" footer="0.3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T60"/>
  <sheetViews>
    <sheetView topLeftCell="A22" zoomScaleNormal="100" workbookViewId="0">
      <selection activeCell="J52" sqref="J52"/>
    </sheetView>
  </sheetViews>
  <sheetFormatPr defaultRowHeight="12.75" x14ac:dyDescent="0.2"/>
  <cols>
    <col min="1" max="1" width="14.5703125" style="1" customWidth="1"/>
    <col min="2" max="2" width="6.85546875" style="1" customWidth="1"/>
    <col min="3" max="3" width="8.28515625" style="1" bestFit="1" customWidth="1"/>
    <col min="4" max="4" width="10" style="1" customWidth="1"/>
    <col min="5" max="5" width="8.28515625" style="1" bestFit="1" customWidth="1"/>
    <col min="6" max="8" width="7" style="1" bestFit="1" customWidth="1"/>
    <col min="9" max="9" width="8.28515625" style="1" bestFit="1" customWidth="1"/>
    <col min="10" max="10" width="7.5703125" style="1" customWidth="1"/>
    <col min="11" max="11" width="8.28515625" style="1" bestFit="1" customWidth="1"/>
    <col min="12" max="12" width="9.5703125" style="1" bestFit="1" customWidth="1"/>
    <col min="13" max="13" width="10.42578125" style="1" bestFit="1" customWidth="1"/>
    <col min="14" max="14" width="10.85546875" style="1" bestFit="1" customWidth="1"/>
    <col min="15" max="15" width="12.28515625" style="1" customWidth="1"/>
    <col min="16" max="16" width="10.42578125" style="1" bestFit="1" customWidth="1"/>
    <col min="17" max="17" width="8.42578125" style="1" bestFit="1" customWidth="1"/>
    <col min="18" max="16384" width="9.140625" style="1"/>
  </cols>
  <sheetData>
    <row r="1" spans="1:20" ht="18" x14ac:dyDescent="0.25">
      <c r="A1" s="42" t="s">
        <v>45</v>
      </c>
      <c r="B1" s="5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1"/>
      <c r="P1" s="5"/>
      <c r="Q1" s="595" t="s">
        <v>278</v>
      </c>
      <c r="R1" s="5"/>
      <c r="S1" s="5"/>
      <c r="T1" s="5"/>
    </row>
    <row r="2" spans="1:20" x14ac:dyDescent="0.2">
      <c r="A2" s="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90"/>
      <c r="P2" s="5"/>
      <c r="Q2" s="5"/>
      <c r="R2" s="5"/>
      <c r="S2" s="5"/>
      <c r="T2" s="5"/>
    </row>
    <row r="3" spans="1:20" ht="15.75" x14ac:dyDescent="0.25">
      <c r="A3" s="603" t="s">
        <v>99</v>
      </c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5"/>
      <c r="O3" s="290"/>
      <c r="P3" s="5"/>
      <c r="Q3" s="5"/>
      <c r="R3" s="5"/>
      <c r="S3" s="5"/>
      <c r="T3" s="5"/>
    </row>
    <row r="4" spans="1:20" ht="13.5" thickBot="1" x14ac:dyDescent="0.2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89" t="s">
        <v>54</v>
      </c>
      <c r="R4" s="5"/>
      <c r="S4" s="5"/>
      <c r="T4" s="5"/>
    </row>
    <row r="5" spans="1:20" x14ac:dyDescent="0.2">
      <c r="A5" s="165" t="s">
        <v>42</v>
      </c>
      <c r="B5" s="274" t="s">
        <v>98</v>
      </c>
      <c r="C5" s="274" t="s">
        <v>97</v>
      </c>
      <c r="D5" s="274" t="s">
        <v>96</v>
      </c>
      <c r="E5" s="274" t="s">
        <v>95</v>
      </c>
      <c r="F5" s="274" t="s">
        <v>94</v>
      </c>
      <c r="G5" s="274" t="s">
        <v>93</v>
      </c>
      <c r="H5" s="274" t="s">
        <v>92</v>
      </c>
      <c r="I5" s="274" t="s">
        <v>91</v>
      </c>
      <c r="J5" s="274" t="s">
        <v>90</v>
      </c>
      <c r="K5" s="274" t="s">
        <v>89</v>
      </c>
      <c r="L5" s="157" t="s">
        <v>64</v>
      </c>
      <c r="M5" s="274" t="s">
        <v>68</v>
      </c>
      <c r="N5" s="272" t="s">
        <v>88</v>
      </c>
      <c r="O5" s="157" t="s">
        <v>64</v>
      </c>
      <c r="P5" s="273" t="s">
        <v>68</v>
      </c>
      <c r="Q5" s="272" t="s">
        <v>88</v>
      </c>
      <c r="R5" s="5"/>
      <c r="S5" s="5"/>
      <c r="T5" s="5"/>
    </row>
    <row r="6" spans="1:20" x14ac:dyDescent="0.2">
      <c r="A6" s="202"/>
      <c r="B6" s="271" t="s">
        <v>87</v>
      </c>
      <c r="C6" s="271"/>
      <c r="D6" s="271"/>
      <c r="E6" s="271"/>
      <c r="F6" s="271"/>
      <c r="G6" s="271"/>
      <c r="H6" s="271"/>
      <c r="I6" s="271"/>
      <c r="J6" s="271"/>
      <c r="K6" s="271"/>
      <c r="L6" s="270" t="s">
        <v>73</v>
      </c>
      <c r="M6" s="271" t="s">
        <v>86</v>
      </c>
      <c r="N6" s="268" t="s">
        <v>71</v>
      </c>
      <c r="O6" s="270" t="s">
        <v>73</v>
      </c>
      <c r="P6" s="269" t="s">
        <v>86</v>
      </c>
      <c r="Q6" s="268" t="s">
        <v>71</v>
      </c>
      <c r="R6" s="5"/>
      <c r="S6" s="5"/>
      <c r="T6" s="5"/>
    </row>
    <row r="7" spans="1:20" ht="13.5" thickBot="1" x14ac:dyDescent="0.25">
      <c r="A7" s="267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4">
        <v>2022</v>
      </c>
      <c r="M7" s="263">
        <v>2022</v>
      </c>
      <c r="N7" s="262">
        <v>2022</v>
      </c>
      <c r="O7" s="264">
        <v>2021</v>
      </c>
      <c r="P7" s="263">
        <v>2021</v>
      </c>
      <c r="Q7" s="262">
        <v>2021</v>
      </c>
      <c r="R7" s="5"/>
      <c r="S7" s="5"/>
      <c r="T7" s="5"/>
    </row>
    <row r="8" spans="1:20" ht="13.5" thickBot="1" x14ac:dyDescent="0.25">
      <c r="A8" s="37" t="s">
        <v>38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5"/>
      <c r="M8" s="287"/>
      <c r="N8" s="286"/>
      <c r="O8" s="285"/>
      <c r="P8" s="284"/>
      <c r="Q8" s="258"/>
      <c r="R8" s="5"/>
      <c r="S8" s="5"/>
      <c r="T8" s="5"/>
    </row>
    <row r="9" spans="1:20" x14ac:dyDescent="0.2">
      <c r="A9" s="137" t="s">
        <v>83</v>
      </c>
      <c r="B9" s="254">
        <v>50</v>
      </c>
      <c r="C9" s="254">
        <v>2212</v>
      </c>
      <c r="D9" s="254">
        <v>523</v>
      </c>
      <c r="E9" s="254">
        <v>0</v>
      </c>
      <c r="F9" s="254">
        <v>166</v>
      </c>
      <c r="G9" s="254">
        <v>-15</v>
      </c>
      <c r="H9" s="254">
        <v>163</v>
      </c>
      <c r="I9" s="254">
        <v>1289</v>
      </c>
      <c r="J9" s="254">
        <v>223</v>
      </c>
      <c r="K9" s="254">
        <v>350</v>
      </c>
      <c r="L9" s="247">
        <f t="shared" ref="L9:L21" si="0">SUM(B9:K9)</f>
        <v>4961</v>
      </c>
      <c r="M9" s="251">
        <v>5165</v>
      </c>
      <c r="N9" s="250">
        <f t="shared" ref="N9:N22" si="1">M9-L9</f>
        <v>204</v>
      </c>
      <c r="O9" s="251">
        <v>3191</v>
      </c>
      <c r="P9" s="251">
        <v>3944</v>
      </c>
      <c r="Q9" s="283">
        <f t="shared" ref="Q9:Q21" si="2">P9-O9</f>
        <v>753</v>
      </c>
      <c r="R9" s="5"/>
      <c r="S9" s="5"/>
      <c r="T9" s="5"/>
    </row>
    <row r="10" spans="1:20" x14ac:dyDescent="0.2">
      <c r="A10" s="133" t="s">
        <v>36</v>
      </c>
      <c r="B10" s="248">
        <v>128</v>
      </c>
      <c r="C10" s="248">
        <v>1551</v>
      </c>
      <c r="D10" s="248">
        <v>531</v>
      </c>
      <c r="E10" s="248">
        <v>0</v>
      </c>
      <c r="F10" s="248">
        <v>0</v>
      </c>
      <c r="G10" s="248">
        <v>0</v>
      </c>
      <c r="H10" s="248">
        <v>141</v>
      </c>
      <c r="I10" s="248">
        <v>1421</v>
      </c>
      <c r="J10" s="248">
        <v>527</v>
      </c>
      <c r="K10" s="248">
        <v>620</v>
      </c>
      <c r="L10" s="247">
        <f t="shared" si="0"/>
        <v>4919</v>
      </c>
      <c r="M10" s="243">
        <v>4998</v>
      </c>
      <c r="N10" s="250">
        <f t="shared" si="1"/>
        <v>79</v>
      </c>
      <c r="O10" s="243">
        <v>4026</v>
      </c>
      <c r="P10" s="243">
        <v>4326</v>
      </c>
      <c r="Q10" s="282">
        <f t="shared" si="2"/>
        <v>300</v>
      </c>
      <c r="R10" s="5"/>
      <c r="S10" s="5"/>
      <c r="T10" s="5"/>
    </row>
    <row r="11" spans="1:20" x14ac:dyDescent="0.2">
      <c r="A11" s="133" t="s">
        <v>35</v>
      </c>
      <c r="B11" s="248">
        <v>513</v>
      </c>
      <c r="C11" s="248">
        <v>2163</v>
      </c>
      <c r="D11" s="248">
        <v>517</v>
      </c>
      <c r="E11" s="248">
        <v>0</v>
      </c>
      <c r="F11" s="248">
        <v>297</v>
      </c>
      <c r="G11" s="248">
        <v>0</v>
      </c>
      <c r="H11" s="248">
        <v>144</v>
      </c>
      <c r="I11" s="248">
        <v>812</v>
      </c>
      <c r="J11" s="248">
        <v>228</v>
      </c>
      <c r="K11" s="248">
        <v>1166</v>
      </c>
      <c r="L11" s="247">
        <f t="shared" si="0"/>
        <v>5840</v>
      </c>
      <c r="M11" s="243">
        <v>5226</v>
      </c>
      <c r="N11" s="250">
        <f t="shared" si="1"/>
        <v>-614</v>
      </c>
      <c r="O11" s="243">
        <v>2966</v>
      </c>
      <c r="P11" s="243">
        <v>3423</v>
      </c>
      <c r="Q11" s="282">
        <f t="shared" si="2"/>
        <v>457</v>
      </c>
      <c r="R11" s="5"/>
      <c r="S11" s="5"/>
      <c r="T11" s="5"/>
    </row>
    <row r="12" spans="1:20" x14ac:dyDescent="0.2">
      <c r="A12" s="133" t="s">
        <v>34</v>
      </c>
      <c r="B12" s="248">
        <v>0</v>
      </c>
      <c r="C12" s="248">
        <v>2102</v>
      </c>
      <c r="D12" s="248">
        <v>577</v>
      </c>
      <c r="E12" s="248">
        <v>0</v>
      </c>
      <c r="F12" s="248">
        <v>137</v>
      </c>
      <c r="G12" s="248">
        <v>0</v>
      </c>
      <c r="H12" s="248">
        <v>245</v>
      </c>
      <c r="I12" s="248">
        <v>879</v>
      </c>
      <c r="J12" s="248">
        <v>246</v>
      </c>
      <c r="K12" s="248">
        <v>566</v>
      </c>
      <c r="L12" s="247">
        <f t="shared" si="0"/>
        <v>4752</v>
      </c>
      <c r="M12" s="243">
        <v>5138</v>
      </c>
      <c r="N12" s="250">
        <f t="shared" si="1"/>
        <v>386</v>
      </c>
      <c r="O12" s="243">
        <v>3293</v>
      </c>
      <c r="P12" s="243">
        <v>4470</v>
      </c>
      <c r="Q12" s="282">
        <f t="shared" si="2"/>
        <v>1177</v>
      </c>
      <c r="R12" s="5"/>
      <c r="S12" s="5"/>
      <c r="T12" s="5"/>
    </row>
    <row r="13" spans="1:20" x14ac:dyDescent="0.2">
      <c r="A13" s="133" t="s">
        <v>33</v>
      </c>
      <c r="B13" s="248">
        <v>52</v>
      </c>
      <c r="C13" s="248">
        <v>3018</v>
      </c>
      <c r="D13" s="248">
        <v>435</v>
      </c>
      <c r="E13" s="248">
        <v>0</v>
      </c>
      <c r="F13" s="248">
        <v>112</v>
      </c>
      <c r="G13" s="248">
        <v>0</v>
      </c>
      <c r="H13" s="248">
        <v>40</v>
      </c>
      <c r="I13" s="248">
        <v>729</v>
      </c>
      <c r="J13" s="248">
        <v>141</v>
      </c>
      <c r="K13" s="248">
        <v>817</v>
      </c>
      <c r="L13" s="247">
        <f t="shared" si="0"/>
        <v>5344</v>
      </c>
      <c r="M13" s="243">
        <v>5772</v>
      </c>
      <c r="N13" s="250">
        <f t="shared" si="1"/>
        <v>428</v>
      </c>
      <c r="O13" s="243">
        <v>2397</v>
      </c>
      <c r="P13" s="243">
        <v>3371</v>
      </c>
      <c r="Q13" s="282">
        <f t="shared" si="2"/>
        <v>974</v>
      </c>
      <c r="R13" s="5"/>
      <c r="S13" s="5"/>
      <c r="T13" s="5"/>
    </row>
    <row r="14" spans="1:20" x14ac:dyDescent="0.2">
      <c r="A14" s="133" t="s">
        <v>32</v>
      </c>
      <c r="B14" s="248">
        <v>59</v>
      </c>
      <c r="C14" s="248">
        <v>3053</v>
      </c>
      <c r="D14" s="248">
        <v>790</v>
      </c>
      <c r="E14" s="248">
        <v>0</v>
      </c>
      <c r="F14" s="248">
        <v>237</v>
      </c>
      <c r="G14" s="248">
        <v>353</v>
      </c>
      <c r="H14" s="248">
        <v>136</v>
      </c>
      <c r="I14" s="248">
        <v>0</v>
      </c>
      <c r="J14" s="248">
        <v>316</v>
      </c>
      <c r="K14" s="248">
        <v>852</v>
      </c>
      <c r="L14" s="247">
        <f t="shared" si="0"/>
        <v>5796</v>
      </c>
      <c r="M14" s="243">
        <v>5938</v>
      </c>
      <c r="N14" s="250">
        <f t="shared" si="1"/>
        <v>142</v>
      </c>
      <c r="O14" s="243">
        <v>3079</v>
      </c>
      <c r="P14" s="243">
        <v>3575</v>
      </c>
      <c r="Q14" s="282">
        <f t="shared" si="2"/>
        <v>496</v>
      </c>
      <c r="R14" s="5"/>
      <c r="S14" s="5"/>
      <c r="T14" s="5"/>
    </row>
    <row r="15" spans="1:20" x14ac:dyDescent="0.2">
      <c r="A15" s="133" t="s">
        <v>31</v>
      </c>
      <c r="B15" s="248">
        <v>27</v>
      </c>
      <c r="C15" s="248">
        <v>2493</v>
      </c>
      <c r="D15" s="248">
        <v>563</v>
      </c>
      <c r="E15" s="248">
        <v>0</v>
      </c>
      <c r="F15" s="248">
        <v>189</v>
      </c>
      <c r="G15" s="248">
        <v>0</v>
      </c>
      <c r="H15" s="248">
        <v>132</v>
      </c>
      <c r="I15" s="248">
        <v>942</v>
      </c>
      <c r="J15" s="248">
        <v>241</v>
      </c>
      <c r="K15" s="248">
        <v>1518</v>
      </c>
      <c r="L15" s="247">
        <f t="shared" si="0"/>
        <v>6105</v>
      </c>
      <c r="M15" s="243">
        <v>6476</v>
      </c>
      <c r="N15" s="250">
        <f t="shared" si="1"/>
        <v>371</v>
      </c>
      <c r="O15" s="243">
        <v>3093</v>
      </c>
      <c r="P15" s="243">
        <v>4026</v>
      </c>
      <c r="Q15" s="282">
        <f t="shared" si="2"/>
        <v>933</v>
      </c>
      <c r="R15" s="5"/>
      <c r="S15" s="5"/>
      <c r="T15" s="5"/>
    </row>
    <row r="16" spans="1:20" x14ac:dyDescent="0.2">
      <c r="A16" s="133" t="s">
        <v>30</v>
      </c>
      <c r="B16" s="248">
        <v>27</v>
      </c>
      <c r="C16" s="248">
        <v>1217</v>
      </c>
      <c r="D16" s="248">
        <v>467</v>
      </c>
      <c r="E16" s="248">
        <v>0</v>
      </c>
      <c r="F16" s="248">
        <v>163</v>
      </c>
      <c r="G16" s="248">
        <v>1</v>
      </c>
      <c r="H16" s="248">
        <v>28</v>
      </c>
      <c r="I16" s="248">
        <v>1294</v>
      </c>
      <c r="J16" s="248">
        <v>146</v>
      </c>
      <c r="K16" s="248">
        <v>983</v>
      </c>
      <c r="L16" s="247">
        <f t="shared" si="0"/>
        <v>4326</v>
      </c>
      <c r="M16" s="243">
        <v>4582</v>
      </c>
      <c r="N16" s="250">
        <f t="shared" si="1"/>
        <v>256</v>
      </c>
      <c r="O16" s="243">
        <v>4743</v>
      </c>
      <c r="P16" s="243">
        <v>4925</v>
      </c>
      <c r="Q16" s="282">
        <f t="shared" si="2"/>
        <v>182</v>
      </c>
      <c r="R16" s="5"/>
      <c r="S16" s="5"/>
      <c r="T16" s="5"/>
    </row>
    <row r="17" spans="1:20" x14ac:dyDescent="0.2">
      <c r="A17" s="133" t="s">
        <v>29</v>
      </c>
      <c r="B17" s="248">
        <v>62</v>
      </c>
      <c r="C17" s="248">
        <v>2106</v>
      </c>
      <c r="D17" s="248">
        <v>473</v>
      </c>
      <c r="E17" s="248">
        <v>7</v>
      </c>
      <c r="F17" s="248">
        <v>91</v>
      </c>
      <c r="G17" s="248">
        <v>0</v>
      </c>
      <c r="H17" s="248">
        <v>95</v>
      </c>
      <c r="I17" s="248">
        <v>1554</v>
      </c>
      <c r="J17" s="248">
        <v>107</v>
      </c>
      <c r="K17" s="248">
        <v>992</v>
      </c>
      <c r="L17" s="247">
        <f t="shared" si="0"/>
        <v>5487</v>
      </c>
      <c r="M17" s="243">
        <v>5588</v>
      </c>
      <c r="N17" s="250">
        <f t="shared" si="1"/>
        <v>101</v>
      </c>
      <c r="O17" s="243">
        <v>4062</v>
      </c>
      <c r="P17" s="243">
        <v>4660</v>
      </c>
      <c r="Q17" s="282">
        <f t="shared" si="2"/>
        <v>598</v>
      </c>
      <c r="R17" s="5"/>
      <c r="S17" s="5"/>
      <c r="T17" s="5"/>
    </row>
    <row r="18" spans="1:20" x14ac:dyDescent="0.2">
      <c r="A18" s="133" t="s">
        <v>28</v>
      </c>
      <c r="B18" s="248">
        <v>129</v>
      </c>
      <c r="C18" s="248">
        <v>2726</v>
      </c>
      <c r="D18" s="248">
        <v>626</v>
      </c>
      <c r="E18" s="248">
        <v>0</v>
      </c>
      <c r="F18" s="248">
        <v>104</v>
      </c>
      <c r="G18" s="248">
        <v>1</v>
      </c>
      <c r="H18" s="248">
        <v>94</v>
      </c>
      <c r="I18" s="248">
        <v>890</v>
      </c>
      <c r="J18" s="248">
        <v>287</v>
      </c>
      <c r="K18" s="248">
        <v>530</v>
      </c>
      <c r="L18" s="247">
        <f t="shared" si="0"/>
        <v>5387</v>
      </c>
      <c r="M18" s="243">
        <v>5671</v>
      </c>
      <c r="N18" s="250">
        <f t="shared" si="1"/>
        <v>284</v>
      </c>
      <c r="O18" s="243">
        <v>3373</v>
      </c>
      <c r="P18" s="243">
        <v>3646</v>
      </c>
      <c r="Q18" s="282">
        <f t="shared" si="2"/>
        <v>273</v>
      </c>
      <c r="R18" s="5"/>
      <c r="S18" s="5"/>
      <c r="T18" s="5"/>
    </row>
    <row r="19" spans="1:20" ht="14.25" x14ac:dyDescent="0.2">
      <c r="A19" s="160" t="s">
        <v>27</v>
      </c>
      <c r="B19" s="248">
        <v>236</v>
      </c>
      <c r="C19" s="248">
        <v>1186</v>
      </c>
      <c r="D19" s="248">
        <v>337</v>
      </c>
      <c r="E19" s="248">
        <v>0</v>
      </c>
      <c r="F19" s="248">
        <v>168</v>
      </c>
      <c r="G19" s="248">
        <v>259</v>
      </c>
      <c r="H19" s="248">
        <v>92</v>
      </c>
      <c r="I19" s="248">
        <v>0</v>
      </c>
      <c r="J19" s="248">
        <v>334</v>
      </c>
      <c r="K19" s="248">
        <v>416</v>
      </c>
      <c r="L19" s="247">
        <f t="shared" si="0"/>
        <v>3028</v>
      </c>
      <c r="M19" s="243">
        <v>2942</v>
      </c>
      <c r="N19" s="249">
        <f t="shared" si="1"/>
        <v>-86</v>
      </c>
      <c r="O19" s="243">
        <v>2091</v>
      </c>
      <c r="P19" s="243">
        <v>2455</v>
      </c>
      <c r="Q19" s="282">
        <f t="shared" si="2"/>
        <v>364</v>
      </c>
      <c r="R19" s="5"/>
      <c r="S19" s="5"/>
      <c r="T19" s="5"/>
    </row>
    <row r="20" spans="1:20" x14ac:dyDescent="0.2">
      <c r="A20" s="133" t="s">
        <v>26</v>
      </c>
      <c r="B20" s="248">
        <v>219</v>
      </c>
      <c r="C20" s="248">
        <v>2790</v>
      </c>
      <c r="D20" s="248">
        <v>418</v>
      </c>
      <c r="E20" s="248">
        <v>0</v>
      </c>
      <c r="F20" s="248">
        <v>152</v>
      </c>
      <c r="G20" s="248">
        <v>0</v>
      </c>
      <c r="H20" s="248">
        <v>19</v>
      </c>
      <c r="I20" s="248">
        <v>664</v>
      </c>
      <c r="J20" s="248">
        <v>418</v>
      </c>
      <c r="K20" s="248">
        <v>1025</v>
      </c>
      <c r="L20" s="247">
        <f t="shared" si="0"/>
        <v>5705</v>
      </c>
      <c r="M20" s="243">
        <v>6057</v>
      </c>
      <c r="N20" s="250">
        <f t="shared" si="1"/>
        <v>352</v>
      </c>
      <c r="O20" s="243">
        <v>4210</v>
      </c>
      <c r="P20" s="243">
        <v>4718</v>
      </c>
      <c r="Q20" s="280">
        <f t="shared" si="2"/>
        <v>508</v>
      </c>
      <c r="R20" s="5"/>
      <c r="S20" s="5"/>
      <c r="T20" s="5"/>
    </row>
    <row r="21" spans="1:20" ht="13.5" thickBot="1" x14ac:dyDescent="0.25">
      <c r="A21" s="133" t="s">
        <v>55</v>
      </c>
      <c r="B21" s="248">
        <v>45</v>
      </c>
      <c r="C21" s="248">
        <v>2867</v>
      </c>
      <c r="D21" s="248">
        <v>373</v>
      </c>
      <c r="E21" s="248">
        <v>0</v>
      </c>
      <c r="F21" s="248">
        <v>181</v>
      </c>
      <c r="G21" s="248">
        <v>0</v>
      </c>
      <c r="H21" s="248">
        <v>206</v>
      </c>
      <c r="I21" s="248">
        <v>616</v>
      </c>
      <c r="J21" s="248">
        <v>87</v>
      </c>
      <c r="K21" s="254">
        <v>1022</v>
      </c>
      <c r="L21" s="281">
        <f t="shared" si="0"/>
        <v>5397</v>
      </c>
      <c r="M21" s="251">
        <v>6130</v>
      </c>
      <c r="N21" s="250">
        <f t="shared" si="1"/>
        <v>733</v>
      </c>
      <c r="O21" s="251">
        <v>4514</v>
      </c>
      <c r="P21" s="251">
        <v>4532</v>
      </c>
      <c r="Q21" s="280">
        <f t="shared" si="2"/>
        <v>18</v>
      </c>
      <c r="R21" s="5"/>
      <c r="S21" s="5"/>
      <c r="T21" s="5"/>
    </row>
    <row r="22" spans="1:20" ht="15" thickBot="1" x14ac:dyDescent="0.25">
      <c r="A22" s="279" t="s">
        <v>24</v>
      </c>
      <c r="B22" s="278">
        <f t="shared" ref="B22:M22" si="3">SUM(B9:B21)</f>
        <v>1547</v>
      </c>
      <c r="C22" s="278">
        <f t="shared" si="3"/>
        <v>29484</v>
      </c>
      <c r="D22" s="278">
        <f t="shared" si="3"/>
        <v>6630</v>
      </c>
      <c r="E22" s="278">
        <f t="shared" si="3"/>
        <v>7</v>
      </c>
      <c r="F22" s="278">
        <f t="shared" si="3"/>
        <v>1997</v>
      </c>
      <c r="G22" s="278">
        <f t="shared" si="3"/>
        <v>599</v>
      </c>
      <c r="H22" s="278">
        <f t="shared" si="3"/>
        <v>1535</v>
      </c>
      <c r="I22" s="278">
        <f t="shared" si="3"/>
        <v>11090</v>
      </c>
      <c r="J22" s="278">
        <f t="shared" si="3"/>
        <v>3301</v>
      </c>
      <c r="K22" s="278">
        <f t="shared" si="3"/>
        <v>10857</v>
      </c>
      <c r="L22" s="277">
        <f t="shared" si="3"/>
        <v>67047</v>
      </c>
      <c r="M22" s="276">
        <f t="shared" si="3"/>
        <v>69683</v>
      </c>
      <c r="N22" s="158">
        <f t="shared" si="1"/>
        <v>2636</v>
      </c>
      <c r="O22" s="158">
        <f>SUM(O9:O21)</f>
        <v>45038</v>
      </c>
      <c r="P22" s="275">
        <f>SUM(P9:P21)</f>
        <v>52071</v>
      </c>
      <c r="Q22" s="158">
        <f>SUM(Q9:Q21)</f>
        <v>7033</v>
      </c>
      <c r="R22" s="5"/>
      <c r="S22" s="5"/>
      <c r="T22" s="5"/>
    </row>
    <row r="23" spans="1:20" ht="13.5" thickBo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2">
      <c r="A24" s="165" t="s">
        <v>42</v>
      </c>
      <c r="B24" s="274" t="s">
        <v>98</v>
      </c>
      <c r="C24" s="274" t="s">
        <v>97</v>
      </c>
      <c r="D24" s="274" t="s">
        <v>96</v>
      </c>
      <c r="E24" s="274" t="s">
        <v>95</v>
      </c>
      <c r="F24" s="274" t="s">
        <v>94</v>
      </c>
      <c r="G24" s="274" t="s">
        <v>93</v>
      </c>
      <c r="H24" s="274" t="s">
        <v>92</v>
      </c>
      <c r="I24" s="274" t="s">
        <v>91</v>
      </c>
      <c r="J24" s="274" t="s">
        <v>90</v>
      </c>
      <c r="K24" s="274" t="s">
        <v>89</v>
      </c>
      <c r="L24" s="157" t="s">
        <v>64</v>
      </c>
      <c r="M24" s="273" t="s">
        <v>68</v>
      </c>
      <c r="N24" s="272" t="s">
        <v>88</v>
      </c>
      <c r="O24" s="157" t="s">
        <v>64</v>
      </c>
      <c r="P24" s="273" t="s">
        <v>68</v>
      </c>
      <c r="Q24" s="272" t="s">
        <v>88</v>
      </c>
      <c r="R24" s="5"/>
      <c r="S24" s="5"/>
      <c r="T24" s="5"/>
    </row>
    <row r="25" spans="1:20" x14ac:dyDescent="0.2">
      <c r="A25" s="202"/>
      <c r="B25" s="271" t="s">
        <v>87</v>
      </c>
      <c r="C25" s="271"/>
      <c r="D25" s="271"/>
      <c r="E25" s="271"/>
      <c r="F25" s="271"/>
      <c r="G25" s="271"/>
      <c r="H25" s="271"/>
      <c r="I25" s="271"/>
      <c r="J25" s="271"/>
      <c r="K25" s="271"/>
      <c r="L25" s="270" t="s">
        <v>73</v>
      </c>
      <c r="M25" s="269" t="s">
        <v>86</v>
      </c>
      <c r="N25" s="268" t="s">
        <v>71</v>
      </c>
      <c r="O25" s="270" t="s">
        <v>73</v>
      </c>
      <c r="P25" s="269" t="s">
        <v>86</v>
      </c>
      <c r="Q25" s="268" t="s">
        <v>71</v>
      </c>
      <c r="R25" s="5"/>
      <c r="S25" s="5"/>
      <c r="T25" s="5"/>
    </row>
    <row r="26" spans="1:20" ht="13.5" thickBot="1" x14ac:dyDescent="0.25">
      <c r="A26" s="267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4">
        <v>2022</v>
      </c>
      <c r="M26" s="265">
        <v>2022</v>
      </c>
      <c r="N26" s="262">
        <v>2022</v>
      </c>
      <c r="O26" s="264">
        <v>2021</v>
      </c>
      <c r="P26" s="263">
        <v>2021</v>
      </c>
      <c r="Q26" s="262">
        <v>2021</v>
      </c>
      <c r="R26" s="5"/>
      <c r="S26" s="5"/>
      <c r="T26" s="5"/>
    </row>
    <row r="27" spans="1:20" ht="13.5" thickBot="1" x14ac:dyDescent="0.25">
      <c r="A27" s="37" t="s">
        <v>23</v>
      </c>
      <c r="B27" s="261"/>
      <c r="C27" s="261"/>
      <c r="D27" s="261"/>
      <c r="E27" s="261"/>
      <c r="F27" s="261"/>
      <c r="G27" s="261"/>
      <c r="H27" s="261"/>
      <c r="I27" s="261"/>
      <c r="J27" s="261"/>
      <c r="K27" s="261"/>
      <c r="L27" s="226"/>
      <c r="M27" s="228"/>
      <c r="N27" s="227"/>
      <c r="O27" s="260"/>
      <c r="P27" s="259"/>
      <c r="Q27" s="258"/>
      <c r="R27" s="5"/>
      <c r="S27" s="5"/>
      <c r="T27" s="5"/>
    </row>
    <row r="28" spans="1:20" x14ac:dyDescent="0.2">
      <c r="A28" s="137" t="s">
        <v>22</v>
      </c>
      <c r="B28" s="254">
        <v>0</v>
      </c>
      <c r="C28" s="254">
        <v>257</v>
      </c>
      <c r="D28" s="254">
        <v>149</v>
      </c>
      <c r="E28" s="254">
        <v>229</v>
      </c>
      <c r="F28" s="254">
        <v>60</v>
      </c>
      <c r="G28" s="254">
        <v>0</v>
      </c>
      <c r="H28" s="254">
        <v>30</v>
      </c>
      <c r="I28" s="254">
        <v>70</v>
      </c>
      <c r="J28" s="254">
        <v>15</v>
      </c>
      <c r="K28" s="251">
        <v>324</v>
      </c>
      <c r="L28" s="247">
        <f t="shared" ref="L28:L47" si="4">SUM(B28:K28)</f>
        <v>1134</v>
      </c>
      <c r="M28" s="253">
        <v>1248</v>
      </c>
      <c r="N28" s="250">
        <f>SUM(M28-L28)</f>
        <v>114</v>
      </c>
      <c r="O28" s="252">
        <v>976</v>
      </c>
      <c r="P28" s="251">
        <v>1131</v>
      </c>
      <c r="Q28" s="257">
        <f t="shared" ref="Q28:Q47" si="5">P28-O28</f>
        <v>155</v>
      </c>
      <c r="R28" s="5"/>
      <c r="S28" s="241"/>
      <c r="T28" s="5"/>
    </row>
    <row r="29" spans="1:20" x14ac:dyDescent="0.2">
      <c r="A29" s="133" t="s">
        <v>21</v>
      </c>
      <c r="B29" s="248">
        <v>122</v>
      </c>
      <c r="C29" s="248">
        <v>737</v>
      </c>
      <c r="D29" s="248">
        <v>518</v>
      </c>
      <c r="E29" s="248">
        <v>607</v>
      </c>
      <c r="F29" s="248">
        <v>173</v>
      </c>
      <c r="G29" s="248">
        <v>355</v>
      </c>
      <c r="H29" s="248">
        <v>94</v>
      </c>
      <c r="I29" s="248">
        <v>0</v>
      </c>
      <c r="J29" s="248">
        <v>155</v>
      </c>
      <c r="K29" s="243">
        <v>785</v>
      </c>
      <c r="L29" s="247">
        <f t="shared" si="4"/>
        <v>3546</v>
      </c>
      <c r="M29" s="246">
        <v>3919</v>
      </c>
      <c r="N29" s="250">
        <f t="shared" ref="N29:N47" si="6">M29-L29</f>
        <v>373</v>
      </c>
      <c r="O29" s="244">
        <v>3465</v>
      </c>
      <c r="P29" s="243">
        <v>3708</v>
      </c>
      <c r="Q29" s="249">
        <f t="shared" si="5"/>
        <v>243</v>
      </c>
      <c r="R29" s="5"/>
      <c r="S29" s="241"/>
      <c r="T29" s="5"/>
    </row>
    <row r="30" spans="1:20" x14ac:dyDescent="0.2">
      <c r="A30" s="133" t="s">
        <v>20</v>
      </c>
      <c r="B30" s="248">
        <v>26</v>
      </c>
      <c r="C30" s="248">
        <v>354</v>
      </c>
      <c r="D30" s="248">
        <v>226</v>
      </c>
      <c r="E30" s="248">
        <v>435</v>
      </c>
      <c r="F30" s="248">
        <v>67</v>
      </c>
      <c r="G30" s="248">
        <v>4</v>
      </c>
      <c r="H30" s="248">
        <v>61</v>
      </c>
      <c r="I30" s="248">
        <v>284</v>
      </c>
      <c r="J30" s="248">
        <v>81</v>
      </c>
      <c r="K30" s="243">
        <v>305</v>
      </c>
      <c r="L30" s="247">
        <f t="shared" si="4"/>
        <v>1843</v>
      </c>
      <c r="M30" s="246">
        <v>2283</v>
      </c>
      <c r="N30" s="250">
        <f t="shared" si="6"/>
        <v>440</v>
      </c>
      <c r="O30" s="244">
        <v>1472</v>
      </c>
      <c r="P30" s="243">
        <v>1848</v>
      </c>
      <c r="Q30" s="249">
        <f t="shared" si="5"/>
        <v>376</v>
      </c>
      <c r="R30" s="5"/>
      <c r="S30" s="241"/>
      <c r="T30" s="5"/>
    </row>
    <row r="31" spans="1:20" x14ac:dyDescent="0.2">
      <c r="A31" s="133" t="s">
        <v>19</v>
      </c>
      <c r="B31" s="248">
        <v>46</v>
      </c>
      <c r="C31" s="248">
        <v>796</v>
      </c>
      <c r="D31" s="248">
        <v>556</v>
      </c>
      <c r="E31" s="248">
        <v>725</v>
      </c>
      <c r="F31" s="248">
        <v>191</v>
      </c>
      <c r="G31" s="248">
        <v>0</v>
      </c>
      <c r="H31" s="248">
        <v>53</v>
      </c>
      <c r="I31" s="248">
        <v>270</v>
      </c>
      <c r="J31" s="248">
        <v>295</v>
      </c>
      <c r="K31" s="243">
        <v>885</v>
      </c>
      <c r="L31" s="247">
        <f t="shared" si="4"/>
        <v>3817</v>
      </c>
      <c r="M31" s="246">
        <v>4818</v>
      </c>
      <c r="N31" s="250">
        <f t="shared" si="6"/>
        <v>1001</v>
      </c>
      <c r="O31" s="244">
        <v>2966</v>
      </c>
      <c r="P31" s="243">
        <v>3932</v>
      </c>
      <c r="Q31" s="249">
        <f t="shared" si="5"/>
        <v>966</v>
      </c>
      <c r="R31" s="5"/>
      <c r="S31" s="241"/>
      <c r="T31" s="5"/>
    </row>
    <row r="32" spans="1:20" x14ac:dyDescent="0.2">
      <c r="A32" s="133" t="s">
        <v>18</v>
      </c>
      <c r="B32" s="248">
        <v>87</v>
      </c>
      <c r="C32" s="248">
        <v>1032</v>
      </c>
      <c r="D32" s="248">
        <v>293</v>
      </c>
      <c r="E32" s="248">
        <v>1104</v>
      </c>
      <c r="F32" s="248">
        <v>74</v>
      </c>
      <c r="G32" s="248">
        <v>114</v>
      </c>
      <c r="H32" s="248">
        <v>172</v>
      </c>
      <c r="I32" s="248">
        <v>404</v>
      </c>
      <c r="J32" s="248">
        <v>302</v>
      </c>
      <c r="K32" s="243">
        <v>528</v>
      </c>
      <c r="L32" s="247">
        <f t="shared" si="4"/>
        <v>4110</v>
      </c>
      <c r="M32" s="246">
        <v>4585</v>
      </c>
      <c r="N32" s="250">
        <f t="shared" si="6"/>
        <v>475</v>
      </c>
      <c r="O32" s="244">
        <v>3462</v>
      </c>
      <c r="P32" s="243">
        <v>4034</v>
      </c>
      <c r="Q32" s="249">
        <f t="shared" si="5"/>
        <v>572</v>
      </c>
      <c r="R32" s="5"/>
      <c r="S32" s="241"/>
      <c r="T32" s="5"/>
    </row>
    <row r="33" spans="1:20" x14ac:dyDescent="0.2">
      <c r="A33" s="133" t="s">
        <v>17</v>
      </c>
      <c r="B33" s="248">
        <v>98</v>
      </c>
      <c r="C33" s="248">
        <v>365</v>
      </c>
      <c r="D33" s="248">
        <v>649</v>
      </c>
      <c r="E33" s="248">
        <v>0</v>
      </c>
      <c r="F33" s="248">
        <v>54</v>
      </c>
      <c r="G33" s="248">
        <v>90</v>
      </c>
      <c r="H33" s="248">
        <v>63</v>
      </c>
      <c r="I33" s="248">
        <v>0</v>
      </c>
      <c r="J33" s="248">
        <v>336</v>
      </c>
      <c r="K33" s="243">
        <v>158</v>
      </c>
      <c r="L33" s="247">
        <f t="shared" si="4"/>
        <v>1813</v>
      </c>
      <c r="M33" s="246">
        <v>1918</v>
      </c>
      <c r="N33" s="250">
        <f t="shared" si="6"/>
        <v>105</v>
      </c>
      <c r="O33" s="244">
        <v>1332</v>
      </c>
      <c r="P33" s="243">
        <v>1612</v>
      </c>
      <c r="Q33" s="249">
        <f t="shared" si="5"/>
        <v>280</v>
      </c>
      <c r="R33" s="5"/>
      <c r="S33" s="241"/>
      <c r="T33" s="5"/>
    </row>
    <row r="34" spans="1:20" x14ac:dyDescent="0.2">
      <c r="A34" s="133" t="s">
        <v>46</v>
      </c>
      <c r="B34" s="248">
        <v>30</v>
      </c>
      <c r="C34" s="248">
        <v>623</v>
      </c>
      <c r="D34" s="248">
        <v>335</v>
      </c>
      <c r="E34" s="248">
        <v>403</v>
      </c>
      <c r="F34" s="248">
        <v>70</v>
      </c>
      <c r="G34" s="248">
        <v>4</v>
      </c>
      <c r="H34" s="248">
        <v>62</v>
      </c>
      <c r="I34" s="248">
        <v>253</v>
      </c>
      <c r="J34" s="248">
        <v>277</v>
      </c>
      <c r="K34" s="243">
        <v>424</v>
      </c>
      <c r="L34" s="247">
        <f t="shared" si="4"/>
        <v>2481</v>
      </c>
      <c r="M34" s="246">
        <v>2447</v>
      </c>
      <c r="N34" s="250">
        <f t="shared" si="6"/>
        <v>-34</v>
      </c>
      <c r="O34" s="244">
        <v>1936</v>
      </c>
      <c r="P34" s="243">
        <v>2063</v>
      </c>
      <c r="Q34" s="249">
        <f t="shared" si="5"/>
        <v>127</v>
      </c>
      <c r="R34" s="5"/>
      <c r="S34" s="241"/>
      <c r="T34" s="5"/>
    </row>
    <row r="35" spans="1:20" x14ac:dyDescent="0.2">
      <c r="A35" s="133" t="s">
        <v>15</v>
      </c>
      <c r="B35" s="248">
        <v>31</v>
      </c>
      <c r="C35" s="248">
        <v>926</v>
      </c>
      <c r="D35" s="248">
        <v>-14</v>
      </c>
      <c r="E35" s="248">
        <v>816</v>
      </c>
      <c r="F35" s="248">
        <v>130</v>
      </c>
      <c r="G35" s="248">
        <v>4</v>
      </c>
      <c r="H35" s="248">
        <v>122</v>
      </c>
      <c r="I35" s="248">
        <v>602</v>
      </c>
      <c r="J35" s="248">
        <v>189</v>
      </c>
      <c r="K35" s="243">
        <v>616</v>
      </c>
      <c r="L35" s="247">
        <f t="shared" si="4"/>
        <v>3422</v>
      </c>
      <c r="M35" s="246">
        <v>3735</v>
      </c>
      <c r="N35" s="250">
        <f t="shared" si="6"/>
        <v>313</v>
      </c>
      <c r="O35" s="244">
        <v>2726</v>
      </c>
      <c r="P35" s="243">
        <v>3023</v>
      </c>
      <c r="Q35" s="249">
        <f t="shared" si="5"/>
        <v>297</v>
      </c>
      <c r="R35" s="5"/>
      <c r="S35" s="241"/>
      <c r="T35" s="5"/>
    </row>
    <row r="36" spans="1:20" x14ac:dyDescent="0.2">
      <c r="A36" s="133" t="s">
        <v>14</v>
      </c>
      <c r="B36" s="248">
        <v>25</v>
      </c>
      <c r="C36" s="248">
        <v>1201</v>
      </c>
      <c r="D36" s="248">
        <v>253</v>
      </c>
      <c r="E36" s="248">
        <v>387</v>
      </c>
      <c r="F36" s="248">
        <v>80</v>
      </c>
      <c r="G36" s="248">
        <v>0</v>
      </c>
      <c r="H36" s="248">
        <v>42</v>
      </c>
      <c r="I36" s="248">
        <v>190</v>
      </c>
      <c r="J36" s="248">
        <v>53</v>
      </c>
      <c r="K36" s="243">
        <v>365</v>
      </c>
      <c r="L36" s="247">
        <f t="shared" si="4"/>
        <v>2596</v>
      </c>
      <c r="M36" s="246">
        <v>3041</v>
      </c>
      <c r="N36" s="250">
        <f t="shared" si="6"/>
        <v>445</v>
      </c>
      <c r="O36" s="244">
        <v>1656</v>
      </c>
      <c r="P36" s="243">
        <v>2319</v>
      </c>
      <c r="Q36" s="249">
        <f t="shared" si="5"/>
        <v>663</v>
      </c>
      <c r="R36" s="5"/>
      <c r="S36" s="241"/>
      <c r="T36" s="5"/>
    </row>
    <row r="37" spans="1:20" x14ac:dyDescent="0.2">
      <c r="A37" s="137" t="s">
        <v>13</v>
      </c>
      <c r="B37" s="254">
        <v>105</v>
      </c>
      <c r="C37" s="254">
        <v>1168</v>
      </c>
      <c r="D37" s="254">
        <v>407</v>
      </c>
      <c r="E37" s="254">
        <v>765</v>
      </c>
      <c r="F37" s="254">
        <v>94</v>
      </c>
      <c r="G37" s="254">
        <v>0</v>
      </c>
      <c r="H37" s="254">
        <v>-34</v>
      </c>
      <c r="I37" s="254">
        <v>353</v>
      </c>
      <c r="J37" s="254">
        <v>201</v>
      </c>
      <c r="K37" s="251">
        <v>701</v>
      </c>
      <c r="L37" s="247">
        <f t="shared" si="4"/>
        <v>3760</v>
      </c>
      <c r="M37" s="253">
        <v>4808</v>
      </c>
      <c r="N37" s="250">
        <f t="shared" si="6"/>
        <v>1048</v>
      </c>
      <c r="O37" s="252">
        <v>3087</v>
      </c>
      <c r="P37" s="251">
        <v>3170</v>
      </c>
      <c r="Q37" s="249">
        <f t="shared" si="5"/>
        <v>83</v>
      </c>
      <c r="R37" s="5"/>
      <c r="S37" s="241"/>
      <c r="T37" s="5"/>
    </row>
    <row r="38" spans="1:20" x14ac:dyDescent="0.2">
      <c r="A38" s="133" t="s">
        <v>12</v>
      </c>
      <c r="B38" s="248">
        <v>164</v>
      </c>
      <c r="C38" s="248">
        <v>1004</v>
      </c>
      <c r="D38" s="248">
        <v>443</v>
      </c>
      <c r="E38" s="248">
        <v>432</v>
      </c>
      <c r="F38" s="248">
        <v>0</v>
      </c>
      <c r="G38" s="248">
        <v>0</v>
      </c>
      <c r="H38" s="248">
        <v>21</v>
      </c>
      <c r="I38" s="248">
        <v>190</v>
      </c>
      <c r="J38" s="248">
        <v>188</v>
      </c>
      <c r="K38" s="243">
        <v>922</v>
      </c>
      <c r="L38" s="247">
        <f t="shared" si="4"/>
        <v>3364</v>
      </c>
      <c r="M38" s="256">
        <v>3604</v>
      </c>
      <c r="N38" s="249">
        <f t="shared" si="6"/>
        <v>240</v>
      </c>
      <c r="O38" s="244">
        <v>3156</v>
      </c>
      <c r="P38" s="255">
        <v>3636</v>
      </c>
      <c r="Q38" s="249">
        <f t="shared" si="5"/>
        <v>480</v>
      </c>
      <c r="R38" s="5"/>
      <c r="S38" s="241"/>
      <c r="T38" s="5"/>
    </row>
    <row r="39" spans="1:20" x14ac:dyDescent="0.2">
      <c r="A39" s="133" t="s">
        <v>11</v>
      </c>
      <c r="B39" s="248">
        <v>210</v>
      </c>
      <c r="C39" s="248">
        <v>840</v>
      </c>
      <c r="D39" s="248">
        <v>359</v>
      </c>
      <c r="E39" s="248">
        <v>715</v>
      </c>
      <c r="F39" s="248">
        <v>0</v>
      </c>
      <c r="G39" s="248">
        <v>7</v>
      </c>
      <c r="H39" s="248">
        <v>101</v>
      </c>
      <c r="I39" s="248">
        <v>0</v>
      </c>
      <c r="J39" s="248">
        <v>122</v>
      </c>
      <c r="K39" s="243">
        <v>567</v>
      </c>
      <c r="L39" s="247">
        <f t="shared" si="4"/>
        <v>2921</v>
      </c>
      <c r="M39" s="246">
        <v>3546</v>
      </c>
      <c r="N39" s="249">
        <f t="shared" si="6"/>
        <v>625</v>
      </c>
      <c r="O39" s="244">
        <v>1982</v>
      </c>
      <c r="P39" s="243">
        <v>2707</v>
      </c>
      <c r="Q39" s="249">
        <f t="shared" si="5"/>
        <v>725</v>
      </c>
      <c r="R39" s="5"/>
      <c r="S39" s="241"/>
      <c r="T39" s="5"/>
    </row>
    <row r="40" spans="1:20" x14ac:dyDescent="0.2">
      <c r="A40" s="137" t="s">
        <v>10</v>
      </c>
      <c r="B40" s="254">
        <v>93</v>
      </c>
      <c r="C40" s="254">
        <v>484</v>
      </c>
      <c r="D40" s="254">
        <v>264</v>
      </c>
      <c r="E40" s="254">
        <v>396</v>
      </c>
      <c r="F40" s="254">
        <v>36</v>
      </c>
      <c r="G40" s="254">
        <v>6</v>
      </c>
      <c r="H40" s="254">
        <v>30</v>
      </c>
      <c r="I40" s="254">
        <v>233</v>
      </c>
      <c r="J40" s="254">
        <v>293</v>
      </c>
      <c r="K40" s="251">
        <v>251</v>
      </c>
      <c r="L40" s="247">
        <f t="shared" si="4"/>
        <v>2086</v>
      </c>
      <c r="M40" s="253">
        <v>2093</v>
      </c>
      <c r="N40" s="250">
        <f t="shared" si="6"/>
        <v>7</v>
      </c>
      <c r="O40" s="252">
        <v>1718</v>
      </c>
      <c r="P40" s="251">
        <v>1688</v>
      </c>
      <c r="Q40" s="250">
        <f t="shared" si="5"/>
        <v>-30</v>
      </c>
      <c r="R40" s="5"/>
      <c r="S40" s="241"/>
      <c r="T40" s="5"/>
    </row>
    <row r="41" spans="1:20" x14ac:dyDescent="0.2">
      <c r="A41" s="133" t="s">
        <v>9</v>
      </c>
      <c r="B41" s="248">
        <v>306</v>
      </c>
      <c r="C41" s="248">
        <v>702</v>
      </c>
      <c r="D41" s="248">
        <v>329</v>
      </c>
      <c r="E41" s="248">
        <v>842</v>
      </c>
      <c r="F41" s="248">
        <v>0</v>
      </c>
      <c r="G41" s="248">
        <v>0</v>
      </c>
      <c r="H41" s="248">
        <v>74</v>
      </c>
      <c r="I41" s="248">
        <v>282</v>
      </c>
      <c r="J41" s="248">
        <v>57</v>
      </c>
      <c r="K41" s="243">
        <v>800</v>
      </c>
      <c r="L41" s="247">
        <f t="shared" si="4"/>
        <v>3392</v>
      </c>
      <c r="M41" s="246">
        <v>4083</v>
      </c>
      <c r="N41" s="249">
        <f t="shared" si="6"/>
        <v>691</v>
      </c>
      <c r="O41" s="244">
        <v>3110</v>
      </c>
      <c r="P41" s="243">
        <v>3817</v>
      </c>
      <c r="Q41" s="249">
        <f t="shared" si="5"/>
        <v>707</v>
      </c>
      <c r="R41" s="5"/>
      <c r="S41" s="241"/>
      <c r="T41" s="5"/>
    </row>
    <row r="42" spans="1:20" x14ac:dyDescent="0.2">
      <c r="A42" s="137" t="s">
        <v>8</v>
      </c>
      <c r="B42" s="254">
        <v>173</v>
      </c>
      <c r="C42" s="254">
        <v>384</v>
      </c>
      <c r="D42" s="254">
        <v>196</v>
      </c>
      <c r="E42" s="254">
        <v>328</v>
      </c>
      <c r="F42" s="254">
        <v>23</v>
      </c>
      <c r="G42" s="254">
        <v>0</v>
      </c>
      <c r="H42" s="254">
        <v>73</v>
      </c>
      <c r="I42" s="254">
        <v>203</v>
      </c>
      <c r="J42" s="254">
        <v>92</v>
      </c>
      <c r="K42" s="251">
        <v>178</v>
      </c>
      <c r="L42" s="247">
        <f t="shared" si="4"/>
        <v>1650</v>
      </c>
      <c r="M42" s="253">
        <v>1668</v>
      </c>
      <c r="N42" s="250">
        <f t="shared" si="6"/>
        <v>18</v>
      </c>
      <c r="O42" s="252">
        <v>1200</v>
      </c>
      <c r="P42" s="251">
        <v>1493</v>
      </c>
      <c r="Q42" s="250">
        <f t="shared" si="5"/>
        <v>293</v>
      </c>
      <c r="R42" s="5"/>
      <c r="S42" s="241"/>
      <c r="T42" s="5"/>
    </row>
    <row r="43" spans="1:20" x14ac:dyDescent="0.2">
      <c r="A43" s="133" t="s">
        <v>28</v>
      </c>
      <c r="B43" s="248">
        <v>25</v>
      </c>
      <c r="C43" s="248">
        <v>503</v>
      </c>
      <c r="D43" s="248">
        <v>93</v>
      </c>
      <c r="E43" s="248">
        <v>427</v>
      </c>
      <c r="F43" s="248">
        <v>40</v>
      </c>
      <c r="G43" s="248">
        <v>4</v>
      </c>
      <c r="H43" s="248">
        <v>36</v>
      </c>
      <c r="I43" s="248">
        <v>222</v>
      </c>
      <c r="J43" s="248">
        <v>125</v>
      </c>
      <c r="K43" s="243">
        <v>234</v>
      </c>
      <c r="L43" s="247">
        <f t="shared" si="4"/>
        <v>1709</v>
      </c>
      <c r="M43" s="246">
        <v>1995</v>
      </c>
      <c r="N43" s="250">
        <f t="shared" si="6"/>
        <v>286</v>
      </c>
      <c r="O43" s="244">
        <v>1591</v>
      </c>
      <c r="P43" s="243">
        <v>1786</v>
      </c>
      <c r="Q43" s="249">
        <f t="shared" si="5"/>
        <v>195</v>
      </c>
      <c r="R43" s="5"/>
      <c r="S43" s="241"/>
      <c r="T43" s="5"/>
    </row>
    <row r="44" spans="1:20" x14ac:dyDescent="0.2">
      <c r="A44" s="133" t="s">
        <v>27</v>
      </c>
      <c r="B44" s="248">
        <v>201</v>
      </c>
      <c r="C44" s="248">
        <v>302</v>
      </c>
      <c r="D44" s="248">
        <v>166</v>
      </c>
      <c r="E44" s="248">
        <v>0</v>
      </c>
      <c r="F44" s="248">
        <v>74</v>
      </c>
      <c r="G44" s="248">
        <v>11</v>
      </c>
      <c r="H44" s="248">
        <v>68</v>
      </c>
      <c r="I44" s="248">
        <v>65</v>
      </c>
      <c r="J44" s="248">
        <v>348</v>
      </c>
      <c r="K44" s="243">
        <v>271</v>
      </c>
      <c r="L44" s="247">
        <f t="shared" si="4"/>
        <v>1506</v>
      </c>
      <c r="M44" s="246">
        <v>1499</v>
      </c>
      <c r="N44" s="250">
        <f t="shared" si="6"/>
        <v>-7</v>
      </c>
      <c r="O44" s="244">
        <v>1066</v>
      </c>
      <c r="P44" s="243">
        <v>1077</v>
      </c>
      <c r="Q44" s="249">
        <f t="shared" si="5"/>
        <v>11</v>
      </c>
      <c r="R44" s="5"/>
      <c r="S44" s="241"/>
      <c r="T44" s="5"/>
    </row>
    <row r="45" spans="1:20" x14ac:dyDescent="0.2">
      <c r="A45" s="133" t="s">
        <v>5</v>
      </c>
      <c r="B45" s="248">
        <v>32</v>
      </c>
      <c r="C45" s="248">
        <v>432</v>
      </c>
      <c r="D45" s="248">
        <v>174</v>
      </c>
      <c r="E45" s="248">
        <v>350</v>
      </c>
      <c r="F45" s="248">
        <v>0</v>
      </c>
      <c r="G45" s="248">
        <v>0</v>
      </c>
      <c r="H45" s="248">
        <v>75</v>
      </c>
      <c r="I45" s="248">
        <v>131</v>
      </c>
      <c r="J45" s="248">
        <v>204</v>
      </c>
      <c r="K45" s="243">
        <v>324</v>
      </c>
      <c r="L45" s="247">
        <f t="shared" si="4"/>
        <v>1722</v>
      </c>
      <c r="M45" s="246">
        <v>2045</v>
      </c>
      <c r="N45" s="250">
        <f t="shared" si="6"/>
        <v>323</v>
      </c>
      <c r="O45" s="244">
        <v>1227</v>
      </c>
      <c r="P45" s="243">
        <v>1527</v>
      </c>
      <c r="Q45" s="249">
        <f t="shared" si="5"/>
        <v>300</v>
      </c>
      <c r="R45" s="5"/>
      <c r="S45" s="241"/>
      <c r="T45" s="5"/>
    </row>
    <row r="46" spans="1:20" x14ac:dyDescent="0.2">
      <c r="A46" s="133" t="s">
        <v>4</v>
      </c>
      <c r="B46" s="248">
        <v>32</v>
      </c>
      <c r="C46" s="248">
        <v>645</v>
      </c>
      <c r="D46" s="248">
        <v>201</v>
      </c>
      <c r="E46" s="248">
        <v>503</v>
      </c>
      <c r="F46" s="248">
        <v>110</v>
      </c>
      <c r="G46" s="248">
        <v>10</v>
      </c>
      <c r="H46" s="248">
        <v>55</v>
      </c>
      <c r="I46" s="248">
        <v>209</v>
      </c>
      <c r="J46" s="248">
        <v>78</v>
      </c>
      <c r="K46" s="243">
        <v>385</v>
      </c>
      <c r="L46" s="247">
        <f t="shared" si="4"/>
        <v>2228</v>
      </c>
      <c r="M46" s="246">
        <v>2719</v>
      </c>
      <c r="N46" s="250">
        <f t="shared" si="6"/>
        <v>491</v>
      </c>
      <c r="O46" s="244">
        <v>1743</v>
      </c>
      <c r="P46" s="243">
        <v>2113</v>
      </c>
      <c r="Q46" s="249">
        <f t="shared" si="5"/>
        <v>370</v>
      </c>
      <c r="R46" s="5"/>
      <c r="S46" s="241"/>
      <c r="T46" s="5"/>
    </row>
    <row r="47" spans="1:20" ht="13.5" thickBot="1" x14ac:dyDescent="0.25">
      <c r="A47" s="133" t="s">
        <v>3</v>
      </c>
      <c r="B47" s="248">
        <v>77</v>
      </c>
      <c r="C47" s="248">
        <v>642</v>
      </c>
      <c r="D47" s="248">
        <v>203</v>
      </c>
      <c r="E47" s="248">
        <v>400</v>
      </c>
      <c r="F47" s="248">
        <v>52</v>
      </c>
      <c r="G47" s="248">
        <v>2</v>
      </c>
      <c r="H47" s="248">
        <v>31</v>
      </c>
      <c r="I47" s="248">
        <v>186</v>
      </c>
      <c r="J47" s="248">
        <v>204</v>
      </c>
      <c r="K47" s="243">
        <v>203</v>
      </c>
      <c r="L47" s="247">
        <f t="shared" si="4"/>
        <v>2000</v>
      </c>
      <c r="M47" s="246">
        <v>2263</v>
      </c>
      <c r="N47" s="245">
        <f t="shared" si="6"/>
        <v>263</v>
      </c>
      <c r="O47" s="244">
        <v>1379</v>
      </c>
      <c r="P47" s="243">
        <v>1795</v>
      </c>
      <c r="Q47" s="242">
        <f t="shared" si="5"/>
        <v>416</v>
      </c>
      <c r="R47" s="5"/>
      <c r="S47" s="241"/>
      <c r="T47" s="94"/>
    </row>
    <row r="48" spans="1:20" ht="15.75" thickBot="1" x14ac:dyDescent="0.3">
      <c r="A48" s="240" t="s">
        <v>2</v>
      </c>
      <c r="B48" s="239">
        <f t="shared" ref="B48:Q48" si="7">SUM(B28:B47)</f>
        <v>1883</v>
      </c>
      <c r="C48" s="239">
        <f t="shared" si="7"/>
        <v>13397</v>
      </c>
      <c r="D48" s="239">
        <f t="shared" si="7"/>
        <v>5800</v>
      </c>
      <c r="E48" s="239">
        <f t="shared" si="7"/>
        <v>9864</v>
      </c>
      <c r="F48" s="239">
        <f t="shared" si="7"/>
        <v>1328</v>
      </c>
      <c r="G48" s="239">
        <f t="shared" si="7"/>
        <v>611</v>
      </c>
      <c r="H48" s="239">
        <f t="shared" si="7"/>
        <v>1229</v>
      </c>
      <c r="I48" s="239">
        <f t="shared" si="7"/>
        <v>4147</v>
      </c>
      <c r="J48" s="239">
        <f t="shared" si="7"/>
        <v>3615</v>
      </c>
      <c r="K48" s="238">
        <f t="shared" si="7"/>
        <v>9226</v>
      </c>
      <c r="L48" s="237">
        <f t="shared" si="7"/>
        <v>51100</v>
      </c>
      <c r="M48" s="236">
        <f t="shared" si="7"/>
        <v>58317</v>
      </c>
      <c r="N48" s="233">
        <f t="shared" si="7"/>
        <v>7217</v>
      </c>
      <c r="O48" s="235">
        <f t="shared" si="7"/>
        <v>41250</v>
      </c>
      <c r="P48" s="234">
        <f t="shared" si="7"/>
        <v>48479</v>
      </c>
      <c r="Q48" s="233">
        <f t="shared" si="7"/>
        <v>7229</v>
      </c>
      <c r="R48" s="223"/>
      <c r="S48" s="232"/>
      <c r="T48" s="94"/>
    </row>
    <row r="49" spans="1:20" ht="15" thickBot="1" x14ac:dyDescent="0.25">
      <c r="A49" s="231" t="s">
        <v>85</v>
      </c>
      <c r="B49" s="226">
        <v>1837</v>
      </c>
      <c r="C49" s="230">
        <v>3504</v>
      </c>
      <c r="D49" s="230">
        <v>1122</v>
      </c>
      <c r="E49" s="230">
        <v>21012</v>
      </c>
      <c r="F49" s="230">
        <v>1997</v>
      </c>
      <c r="G49" s="230">
        <v>31</v>
      </c>
      <c r="H49" s="230">
        <v>970</v>
      </c>
      <c r="I49" s="230">
        <v>1262</v>
      </c>
      <c r="J49" s="230">
        <v>2485</v>
      </c>
      <c r="K49" s="229">
        <v>8108</v>
      </c>
      <c r="L49" s="226">
        <f>SUM(B49:K49)</f>
        <v>42328</v>
      </c>
      <c r="M49" s="228">
        <v>44816</v>
      </c>
      <c r="N49" s="227">
        <f>M49-L49</f>
        <v>2488</v>
      </c>
      <c r="O49" s="226">
        <v>31090</v>
      </c>
      <c r="P49" s="225">
        <v>32632</v>
      </c>
      <c r="Q49" s="224">
        <f>P49-O49</f>
        <v>1542</v>
      </c>
      <c r="R49" s="223"/>
      <c r="S49" s="5"/>
      <c r="T49" s="5"/>
    </row>
    <row r="50" spans="1:20" s="109" customFormat="1" ht="15.75" thickBot="1" x14ac:dyDescent="0.3">
      <c r="A50" s="112" t="s">
        <v>0</v>
      </c>
      <c r="B50" s="48">
        <f t="shared" ref="B50:Q50" si="8">SUM(B48:B49,B22)</f>
        <v>5267</v>
      </c>
      <c r="C50" s="48">
        <f t="shared" si="8"/>
        <v>46385</v>
      </c>
      <c r="D50" s="48">
        <f t="shared" si="8"/>
        <v>13552</v>
      </c>
      <c r="E50" s="48">
        <f t="shared" si="8"/>
        <v>30883</v>
      </c>
      <c r="F50" s="48">
        <f t="shared" si="8"/>
        <v>5322</v>
      </c>
      <c r="G50" s="48">
        <f t="shared" si="8"/>
        <v>1241</v>
      </c>
      <c r="H50" s="48">
        <f t="shared" si="8"/>
        <v>3734</v>
      </c>
      <c r="I50" s="48">
        <f t="shared" si="8"/>
        <v>16499</v>
      </c>
      <c r="J50" s="48">
        <f t="shared" si="8"/>
        <v>9401</v>
      </c>
      <c r="K50" s="47">
        <f t="shared" si="8"/>
        <v>28191</v>
      </c>
      <c r="L50" s="220">
        <f t="shared" si="8"/>
        <v>160475</v>
      </c>
      <c r="M50" s="222">
        <f t="shared" si="8"/>
        <v>172816</v>
      </c>
      <c r="N50" s="221">
        <f t="shared" si="8"/>
        <v>12341</v>
      </c>
      <c r="O50" s="220">
        <f t="shared" si="8"/>
        <v>117378</v>
      </c>
      <c r="P50" s="219">
        <f t="shared" si="8"/>
        <v>133182</v>
      </c>
      <c r="Q50" s="219">
        <f t="shared" si="8"/>
        <v>15804</v>
      </c>
      <c r="R50" s="110"/>
      <c r="S50" s="110"/>
      <c r="T50" s="110"/>
    </row>
    <row r="51" spans="1:20" x14ac:dyDescent="0.2">
      <c r="A51" s="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2">
      <c r="A52" s="6"/>
      <c r="B52" s="5"/>
      <c r="C52" s="5"/>
      <c r="D52" s="5"/>
      <c r="E52" s="5"/>
      <c r="F52" s="5"/>
      <c r="G52" s="5"/>
      <c r="H52" s="5"/>
      <c r="I52" s="5"/>
      <c r="J52" s="45" t="s">
        <v>292</v>
      </c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2">
      <c r="A53" s="6"/>
      <c r="B53" s="5"/>
      <c r="C53" s="5"/>
      <c r="D53" s="5"/>
      <c r="E53" s="5"/>
      <c r="F53" s="5"/>
      <c r="G53" s="5"/>
      <c r="H53" s="5"/>
      <c r="I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2">
      <c r="A54" s="6"/>
      <c r="B54" s="5"/>
      <c r="C54" s="5"/>
      <c r="D54" s="5"/>
      <c r="E54" s="5"/>
      <c r="F54" s="5"/>
      <c r="G54" s="5"/>
      <c r="H54" s="5"/>
      <c r="I54" s="5"/>
      <c r="J54" s="44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2">
      <c r="A55" s="43"/>
      <c r="B55" s="4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2">
      <c r="A56" s="43"/>
      <c r="B56" s="4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2">
      <c r="A57" s="43"/>
      <c r="B57" s="4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x14ac:dyDescent="0.2">
      <c r="A58" s="43"/>
      <c r="B58" s="4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2">
      <c r="A59" s="43"/>
      <c r="B59" s="4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x14ac:dyDescent="0.2">
      <c r="A60" s="43"/>
      <c r="B60" s="4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</sheetData>
  <mergeCells count="1">
    <mergeCell ref="A3:M3"/>
  </mergeCells>
  <pageMargins left="0.7" right="0.7" top="0.75" bottom="0.75" header="0.3" footer="0.3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S60"/>
  <sheetViews>
    <sheetView view="pageLayout" topLeftCell="A31" zoomScaleNormal="100" workbookViewId="0">
      <selection activeCell="E60" sqref="E60"/>
    </sheetView>
  </sheetViews>
  <sheetFormatPr defaultRowHeight="12.75" x14ac:dyDescent="0.2"/>
  <cols>
    <col min="1" max="1" width="14" style="1" customWidth="1"/>
    <col min="2" max="2" width="8.5703125" style="1" customWidth="1"/>
    <col min="3" max="3" width="9.42578125" style="1" customWidth="1"/>
    <col min="4" max="4" width="11.28515625" style="1" customWidth="1"/>
    <col min="5" max="5" width="7.28515625" style="1" customWidth="1"/>
    <col min="6" max="6" width="0.42578125" style="1" customWidth="1"/>
    <col min="7" max="7" width="14.7109375" style="1" customWidth="1"/>
    <col min="8" max="8" width="7" style="1" customWidth="1"/>
    <col min="9" max="9" width="7.85546875" style="1" customWidth="1"/>
    <col min="10" max="10" width="7.7109375" style="1" customWidth="1"/>
    <col min="11" max="11" width="7.85546875" style="1" customWidth="1"/>
    <col min="12" max="16384" width="9.140625" style="1"/>
  </cols>
  <sheetData>
    <row r="1" spans="1:19" ht="16.5" x14ac:dyDescent="0.2">
      <c r="A1" s="42" t="s">
        <v>45</v>
      </c>
      <c r="B1" s="325"/>
      <c r="C1" s="94"/>
      <c r="D1" s="323"/>
      <c r="E1" s="323"/>
      <c r="F1" s="323"/>
      <c r="G1" s="324"/>
      <c r="H1" s="323"/>
      <c r="I1" s="5"/>
      <c r="J1" s="5"/>
      <c r="K1" s="595" t="s">
        <v>279</v>
      </c>
      <c r="L1" s="5"/>
      <c r="M1" s="5"/>
      <c r="N1" s="5"/>
      <c r="O1" s="5"/>
      <c r="P1" s="5"/>
    </row>
    <row r="2" spans="1:19" x14ac:dyDescent="0.2">
      <c r="A2" s="4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S2" s="5"/>
    </row>
    <row r="3" spans="1:19" ht="15.75" x14ac:dyDescent="0.25">
      <c r="A3" s="603" t="s">
        <v>105</v>
      </c>
      <c r="B3" s="604"/>
      <c r="C3" s="604"/>
      <c r="D3" s="604"/>
      <c r="E3" s="320"/>
      <c r="F3" s="320"/>
      <c r="G3" s="603" t="s">
        <v>104</v>
      </c>
      <c r="H3" s="604"/>
      <c r="I3" s="604"/>
      <c r="J3" s="321"/>
      <c r="K3" s="320"/>
      <c r="L3" s="320"/>
      <c r="M3" s="320"/>
      <c r="N3" s="320"/>
      <c r="O3" s="320"/>
      <c r="P3" s="320"/>
    </row>
    <row r="4" spans="1:19" ht="15.75" x14ac:dyDescent="0.25">
      <c r="A4" s="322"/>
      <c r="B4" s="321"/>
      <c r="C4" s="321"/>
      <c r="D4" s="321"/>
      <c r="E4" s="320"/>
      <c r="F4" s="320"/>
      <c r="G4" s="322"/>
      <c r="H4" s="321"/>
      <c r="I4" s="321"/>
      <c r="J4" s="321"/>
      <c r="K4" s="320"/>
      <c r="L4" s="320"/>
      <c r="M4" s="320"/>
      <c r="N4" s="320"/>
      <c r="O4" s="320"/>
      <c r="P4" s="320"/>
    </row>
    <row r="5" spans="1:19" ht="13.5" thickBot="1" x14ac:dyDescent="0.25">
      <c r="A5" s="5"/>
      <c r="B5" s="5"/>
      <c r="C5" s="5"/>
      <c r="D5" s="5"/>
      <c r="E5" s="289" t="s">
        <v>54</v>
      </c>
      <c r="F5" s="5"/>
      <c r="G5" s="6"/>
      <c r="H5" s="6"/>
      <c r="I5" s="6"/>
      <c r="J5" s="289"/>
      <c r="K5" s="289" t="s">
        <v>54</v>
      </c>
      <c r="L5" s="5"/>
      <c r="M5" s="5"/>
      <c r="N5" s="5"/>
      <c r="O5" s="5"/>
      <c r="P5" s="5"/>
    </row>
    <row r="6" spans="1:19" x14ac:dyDescent="0.2">
      <c r="A6" s="272" t="s">
        <v>42</v>
      </c>
      <c r="B6" s="157" t="s">
        <v>103</v>
      </c>
      <c r="C6" s="319" t="s">
        <v>78</v>
      </c>
      <c r="D6" s="319" t="s">
        <v>103</v>
      </c>
      <c r="E6" s="273" t="s">
        <v>102</v>
      </c>
      <c r="F6" s="318"/>
      <c r="G6" s="272" t="s">
        <v>42</v>
      </c>
      <c r="H6" s="157" t="s">
        <v>103</v>
      </c>
      <c r="I6" s="319" t="s">
        <v>78</v>
      </c>
      <c r="J6" s="319" t="s">
        <v>103</v>
      </c>
      <c r="K6" s="273" t="s">
        <v>102</v>
      </c>
      <c r="L6" s="5"/>
      <c r="M6" s="5"/>
      <c r="N6" s="5"/>
      <c r="O6" s="5"/>
      <c r="P6" s="5"/>
    </row>
    <row r="7" spans="1:19" ht="13.5" thickBot="1" x14ac:dyDescent="0.25">
      <c r="A7" s="262"/>
      <c r="B7" s="264" t="s">
        <v>101</v>
      </c>
      <c r="C7" s="317"/>
      <c r="D7" s="317" t="s">
        <v>100</v>
      </c>
      <c r="E7" s="265"/>
      <c r="F7" s="318"/>
      <c r="G7" s="262"/>
      <c r="H7" s="264" t="s">
        <v>101</v>
      </c>
      <c r="I7" s="317"/>
      <c r="J7" s="317" t="s">
        <v>100</v>
      </c>
      <c r="K7" s="265"/>
      <c r="L7" s="5"/>
      <c r="M7" s="5"/>
      <c r="N7" s="5"/>
      <c r="O7" s="5"/>
      <c r="P7" s="5"/>
    </row>
    <row r="8" spans="1:19" ht="13.5" thickBot="1" x14ac:dyDescent="0.25">
      <c r="A8" s="312" t="s">
        <v>38</v>
      </c>
      <c r="B8" s="288"/>
      <c r="C8" s="288"/>
      <c r="D8" s="288"/>
      <c r="E8" s="316"/>
      <c r="F8" s="94"/>
      <c r="G8" s="312" t="s">
        <v>38</v>
      </c>
      <c r="H8" s="288"/>
      <c r="I8" s="288"/>
      <c r="J8" s="288"/>
      <c r="K8" s="316"/>
      <c r="L8" s="5"/>
      <c r="M8" s="5"/>
      <c r="N8" s="5"/>
      <c r="O8" s="5"/>
      <c r="P8" s="5"/>
    </row>
    <row r="9" spans="1:19" x14ac:dyDescent="0.2">
      <c r="A9" s="315" t="s">
        <v>83</v>
      </c>
      <c r="B9" s="308">
        <v>648</v>
      </c>
      <c r="C9" s="254">
        <v>1103</v>
      </c>
      <c r="D9" s="254">
        <v>1272</v>
      </c>
      <c r="E9" s="253">
        <v>1288</v>
      </c>
      <c r="F9" s="253"/>
      <c r="G9" s="315" t="s">
        <v>83</v>
      </c>
      <c r="H9" s="308">
        <v>648</v>
      </c>
      <c r="I9" s="254">
        <v>1108</v>
      </c>
      <c r="J9" s="254">
        <v>2582</v>
      </c>
      <c r="K9" s="253">
        <v>1369</v>
      </c>
      <c r="L9" s="5"/>
      <c r="M9" s="5"/>
      <c r="N9" s="5"/>
      <c r="O9" s="5"/>
      <c r="P9" s="5"/>
    </row>
    <row r="10" spans="1:19" x14ac:dyDescent="0.2">
      <c r="A10" s="307" t="s">
        <v>36</v>
      </c>
      <c r="B10" s="306">
        <v>455</v>
      </c>
      <c r="C10" s="248">
        <v>632</v>
      </c>
      <c r="D10" s="248">
        <v>1587</v>
      </c>
      <c r="E10" s="246">
        <v>671</v>
      </c>
      <c r="F10" s="246"/>
      <c r="G10" s="307" t="s">
        <v>36</v>
      </c>
      <c r="H10" s="306">
        <v>641</v>
      </c>
      <c r="I10" s="248">
        <v>610</v>
      </c>
      <c r="J10" s="248">
        <v>1388</v>
      </c>
      <c r="K10" s="246">
        <v>778</v>
      </c>
      <c r="L10" s="5"/>
      <c r="M10" s="5"/>
      <c r="N10" s="5"/>
      <c r="O10" s="5"/>
      <c r="P10" s="5"/>
    </row>
    <row r="11" spans="1:19" x14ac:dyDescent="0.2">
      <c r="A11" s="307" t="s">
        <v>35</v>
      </c>
      <c r="B11" s="306">
        <v>955</v>
      </c>
      <c r="C11" s="248">
        <v>271</v>
      </c>
      <c r="D11" s="248">
        <v>1097</v>
      </c>
      <c r="E11" s="246">
        <v>222</v>
      </c>
      <c r="F11" s="246"/>
      <c r="G11" s="307" t="s">
        <v>35</v>
      </c>
      <c r="H11" s="306">
        <v>774</v>
      </c>
      <c r="I11" s="248">
        <v>308</v>
      </c>
      <c r="J11" s="248">
        <v>816</v>
      </c>
      <c r="K11" s="246">
        <v>67</v>
      </c>
      <c r="L11" s="5"/>
      <c r="M11" s="5"/>
      <c r="N11" s="5"/>
      <c r="O11" s="5"/>
      <c r="P11" s="5"/>
    </row>
    <row r="12" spans="1:19" x14ac:dyDescent="0.2">
      <c r="A12" s="307" t="s">
        <v>34</v>
      </c>
      <c r="B12" s="306">
        <v>232</v>
      </c>
      <c r="C12" s="248">
        <v>1585</v>
      </c>
      <c r="D12" s="248">
        <v>1799</v>
      </c>
      <c r="E12" s="246">
        <v>386</v>
      </c>
      <c r="F12" s="246"/>
      <c r="G12" s="307" t="s">
        <v>34</v>
      </c>
      <c r="H12" s="306">
        <v>334</v>
      </c>
      <c r="I12" s="248">
        <v>1534</v>
      </c>
      <c r="J12" s="248">
        <v>1086</v>
      </c>
      <c r="K12" s="246">
        <v>415</v>
      </c>
      <c r="L12" s="5"/>
      <c r="M12" s="5"/>
      <c r="N12" s="5"/>
      <c r="O12" s="5"/>
      <c r="P12" s="5"/>
    </row>
    <row r="13" spans="1:19" x14ac:dyDescent="0.2">
      <c r="A13" s="307" t="s">
        <v>33</v>
      </c>
      <c r="B13" s="306">
        <v>704</v>
      </c>
      <c r="C13" s="248">
        <v>1455</v>
      </c>
      <c r="D13" s="248">
        <v>2217</v>
      </c>
      <c r="E13" s="246">
        <v>469</v>
      </c>
      <c r="F13" s="246"/>
      <c r="G13" s="307" t="s">
        <v>33</v>
      </c>
      <c r="H13" s="306">
        <v>661</v>
      </c>
      <c r="I13" s="248">
        <v>1634</v>
      </c>
      <c r="J13" s="248">
        <v>1855</v>
      </c>
      <c r="K13" s="246">
        <v>408</v>
      </c>
      <c r="L13" s="5"/>
      <c r="M13" s="5"/>
      <c r="N13" s="5"/>
      <c r="O13" s="5"/>
      <c r="P13" s="5"/>
    </row>
    <row r="14" spans="1:19" x14ac:dyDescent="0.2">
      <c r="A14" s="307" t="s">
        <v>32</v>
      </c>
      <c r="B14" s="306">
        <v>348</v>
      </c>
      <c r="C14" s="248">
        <v>1362</v>
      </c>
      <c r="D14" s="248">
        <v>2206</v>
      </c>
      <c r="E14" s="246">
        <v>386</v>
      </c>
      <c r="F14" s="246"/>
      <c r="G14" s="307" t="s">
        <v>32</v>
      </c>
      <c r="H14" s="306">
        <v>484</v>
      </c>
      <c r="I14" s="248">
        <v>1398</v>
      </c>
      <c r="J14" s="248">
        <v>21383</v>
      </c>
      <c r="K14" s="246">
        <v>405</v>
      </c>
      <c r="L14" s="5"/>
      <c r="M14" s="5"/>
      <c r="N14" s="5"/>
      <c r="O14" s="5"/>
      <c r="P14" s="5"/>
    </row>
    <row r="15" spans="1:19" x14ac:dyDescent="0.2">
      <c r="A15" s="307" t="s">
        <v>31</v>
      </c>
      <c r="B15" s="306">
        <v>772</v>
      </c>
      <c r="C15" s="248">
        <v>747</v>
      </c>
      <c r="D15" s="248">
        <v>3037</v>
      </c>
      <c r="E15" s="246">
        <v>488</v>
      </c>
      <c r="F15" s="246"/>
      <c r="G15" s="307" t="s">
        <v>31</v>
      </c>
      <c r="H15" s="306">
        <v>672</v>
      </c>
      <c r="I15" s="248">
        <v>765</v>
      </c>
      <c r="J15" s="248">
        <v>2700</v>
      </c>
      <c r="K15" s="246">
        <v>406</v>
      </c>
      <c r="L15" s="5"/>
      <c r="M15" s="5"/>
      <c r="N15" s="5"/>
      <c r="O15" s="5"/>
      <c r="P15" s="5"/>
    </row>
    <row r="16" spans="1:19" x14ac:dyDescent="0.2">
      <c r="A16" s="307" t="s">
        <v>30</v>
      </c>
      <c r="B16" s="306">
        <v>618</v>
      </c>
      <c r="C16" s="248">
        <v>490</v>
      </c>
      <c r="D16" s="248">
        <v>1959</v>
      </c>
      <c r="E16" s="246">
        <v>549</v>
      </c>
      <c r="F16" s="246"/>
      <c r="G16" s="307" t="s">
        <v>30</v>
      </c>
      <c r="H16" s="306">
        <v>625</v>
      </c>
      <c r="I16" s="248">
        <v>412</v>
      </c>
      <c r="J16" s="248">
        <v>1528</v>
      </c>
      <c r="K16" s="246">
        <v>628</v>
      </c>
      <c r="L16" s="5"/>
      <c r="M16" s="5"/>
      <c r="N16" s="5"/>
      <c r="O16" s="5"/>
      <c r="P16" s="5"/>
    </row>
    <row r="17" spans="1:17" x14ac:dyDescent="0.2">
      <c r="A17" s="307" t="s">
        <v>29</v>
      </c>
      <c r="B17" s="306">
        <v>855</v>
      </c>
      <c r="C17" s="248">
        <v>1189</v>
      </c>
      <c r="D17" s="248">
        <v>1399</v>
      </c>
      <c r="E17" s="246">
        <v>419</v>
      </c>
      <c r="F17" s="246"/>
      <c r="G17" s="307" t="s">
        <v>29</v>
      </c>
      <c r="H17" s="306">
        <v>922</v>
      </c>
      <c r="I17" s="248">
        <v>886</v>
      </c>
      <c r="J17" s="248">
        <v>875</v>
      </c>
      <c r="K17" s="246">
        <v>419</v>
      </c>
      <c r="L17" s="5"/>
      <c r="M17" s="5"/>
      <c r="N17" s="5"/>
      <c r="O17" s="5"/>
      <c r="P17" s="5"/>
    </row>
    <row r="18" spans="1:17" x14ac:dyDescent="0.2">
      <c r="A18" s="307" t="s">
        <v>28</v>
      </c>
      <c r="B18" s="306">
        <v>480</v>
      </c>
      <c r="C18" s="248">
        <v>1190</v>
      </c>
      <c r="D18" s="248">
        <v>1943</v>
      </c>
      <c r="E18" s="246">
        <v>934</v>
      </c>
      <c r="F18" s="246"/>
      <c r="G18" s="307" t="s">
        <v>28</v>
      </c>
      <c r="H18" s="306">
        <v>510</v>
      </c>
      <c r="I18" s="248">
        <v>1131</v>
      </c>
      <c r="J18" s="248">
        <v>1545</v>
      </c>
      <c r="K18" s="246">
        <v>1929</v>
      </c>
      <c r="L18" s="5"/>
      <c r="M18" s="5"/>
      <c r="N18" s="5"/>
      <c r="O18" s="5"/>
      <c r="P18" s="5"/>
    </row>
    <row r="19" spans="1:17" x14ac:dyDescent="0.2">
      <c r="A19" s="307" t="s">
        <v>27</v>
      </c>
      <c r="B19" s="306">
        <v>749</v>
      </c>
      <c r="C19" s="248">
        <v>537</v>
      </c>
      <c r="D19" s="248">
        <v>1995</v>
      </c>
      <c r="E19" s="246">
        <v>165</v>
      </c>
      <c r="F19" s="246"/>
      <c r="G19" s="307" t="s">
        <v>27</v>
      </c>
      <c r="H19" s="306">
        <v>1032</v>
      </c>
      <c r="I19" s="248">
        <v>411</v>
      </c>
      <c r="J19" s="248">
        <v>726</v>
      </c>
      <c r="K19" s="246">
        <v>301</v>
      </c>
      <c r="L19" s="5"/>
      <c r="M19" s="5"/>
      <c r="N19" s="5"/>
      <c r="O19" s="5"/>
      <c r="P19" s="5"/>
    </row>
    <row r="20" spans="1:17" x14ac:dyDescent="0.2">
      <c r="A20" s="307" t="s">
        <v>26</v>
      </c>
      <c r="B20" s="306">
        <v>200</v>
      </c>
      <c r="C20" s="248">
        <v>166</v>
      </c>
      <c r="D20" s="248">
        <v>1522</v>
      </c>
      <c r="E20" s="246">
        <v>1329</v>
      </c>
      <c r="F20" s="246"/>
      <c r="G20" s="307" t="s">
        <v>26</v>
      </c>
      <c r="H20" s="306">
        <v>200</v>
      </c>
      <c r="I20" s="248">
        <v>94</v>
      </c>
      <c r="J20" s="248">
        <v>1209</v>
      </c>
      <c r="K20" s="246">
        <v>1613</v>
      </c>
      <c r="L20" s="5"/>
      <c r="M20" s="5"/>
      <c r="N20" s="5"/>
      <c r="O20" s="5"/>
      <c r="P20" s="5"/>
    </row>
    <row r="21" spans="1:17" ht="15" thickBot="1" x14ac:dyDescent="0.25">
      <c r="A21" s="314" t="s">
        <v>25</v>
      </c>
      <c r="B21" s="306">
        <v>749</v>
      </c>
      <c r="C21" s="248">
        <v>1218</v>
      </c>
      <c r="D21" s="248">
        <v>1283</v>
      </c>
      <c r="E21" s="246">
        <v>748</v>
      </c>
      <c r="F21" s="246"/>
      <c r="G21" s="101" t="s">
        <v>25</v>
      </c>
      <c r="H21" s="306">
        <v>833</v>
      </c>
      <c r="I21" s="248">
        <v>1208</v>
      </c>
      <c r="J21" s="248">
        <v>1289</v>
      </c>
      <c r="K21" s="246">
        <v>642</v>
      </c>
      <c r="L21" s="5"/>
      <c r="M21" s="5"/>
      <c r="N21" s="5"/>
      <c r="O21" s="5"/>
      <c r="P21" s="5"/>
    </row>
    <row r="22" spans="1:17" ht="15" thickBot="1" x14ac:dyDescent="0.25">
      <c r="A22" s="304" t="s">
        <v>24</v>
      </c>
      <c r="B22" s="313">
        <f>SUM(B9:B21)</f>
        <v>7765</v>
      </c>
      <c r="C22" s="278">
        <f>SUM(C9:C21)</f>
        <v>11945</v>
      </c>
      <c r="D22" s="278">
        <f>SUM(D9:D21)</f>
        <v>23316</v>
      </c>
      <c r="E22" s="302">
        <f>SUM(E9:E21)</f>
        <v>8054</v>
      </c>
      <c r="F22" s="94"/>
      <c r="G22" s="304" t="s">
        <v>24</v>
      </c>
      <c r="H22" s="313">
        <f>SUM(H9:H21)</f>
        <v>8336</v>
      </c>
      <c r="I22" s="278">
        <f>SUM(I9:I21)</f>
        <v>11499</v>
      </c>
      <c r="J22" s="278">
        <f>SUM(J9:J21)</f>
        <v>38982</v>
      </c>
      <c r="K22" s="302">
        <f>SUM(K9:K21)</f>
        <v>9380</v>
      </c>
      <c r="L22" s="5"/>
      <c r="M22" s="5"/>
      <c r="N22" s="5"/>
      <c r="O22" s="5"/>
      <c r="P22" s="5"/>
    </row>
    <row r="23" spans="1:17" ht="13.5" thickBot="1" x14ac:dyDescent="0.25">
      <c r="A23" s="312" t="s">
        <v>23</v>
      </c>
      <c r="B23" s="261"/>
      <c r="C23" s="261"/>
      <c r="D23" s="261"/>
      <c r="E23" s="224"/>
      <c r="F23" s="94"/>
      <c r="G23" s="312" t="s">
        <v>23</v>
      </c>
      <c r="H23" s="261"/>
      <c r="I23" s="261"/>
      <c r="J23" s="261"/>
      <c r="K23" s="224"/>
      <c r="L23" s="5"/>
      <c r="M23" s="5"/>
      <c r="N23" s="5"/>
      <c r="O23" s="5"/>
      <c r="P23" s="5"/>
    </row>
    <row r="24" spans="1:17" x14ac:dyDescent="0.2">
      <c r="A24" s="311" t="s">
        <v>22</v>
      </c>
      <c r="B24" s="308">
        <v>253</v>
      </c>
      <c r="C24" s="254">
        <v>150</v>
      </c>
      <c r="D24" s="254">
        <v>1188</v>
      </c>
      <c r="E24" s="253">
        <v>229</v>
      </c>
      <c r="F24" s="94"/>
      <c r="G24" s="311" t="s">
        <v>22</v>
      </c>
      <c r="H24" s="308">
        <v>341</v>
      </c>
      <c r="I24" s="254">
        <v>177</v>
      </c>
      <c r="J24" s="254">
        <v>1165</v>
      </c>
      <c r="K24" s="253">
        <v>239</v>
      </c>
      <c r="L24" s="5"/>
      <c r="M24" s="5"/>
      <c r="N24" s="5"/>
      <c r="O24" s="5"/>
      <c r="P24" s="5"/>
    </row>
    <row r="25" spans="1:17" x14ac:dyDescent="0.2">
      <c r="A25" s="310" t="s">
        <v>21</v>
      </c>
      <c r="B25" s="306">
        <v>386</v>
      </c>
      <c r="C25" s="248">
        <v>184</v>
      </c>
      <c r="D25" s="248">
        <v>1147</v>
      </c>
      <c r="E25" s="246">
        <v>144</v>
      </c>
      <c r="F25" s="94"/>
      <c r="G25" s="310" t="s">
        <v>21</v>
      </c>
      <c r="H25" s="306">
        <v>462</v>
      </c>
      <c r="I25" s="248">
        <v>185</v>
      </c>
      <c r="J25" s="248">
        <v>716</v>
      </c>
      <c r="K25" s="246">
        <v>176</v>
      </c>
      <c r="L25" s="5"/>
      <c r="M25" s="5"/>
      <c r="N25" s="5"/>
      <c r="O25" s="5"/>
      <c r="P25" s="5"/>
    </row>
    <row r="26" spans="1:17" x14ac:dyDescent="0.2">
      <c r="A26" s="310" t="s">
        <v>20</v>
      </c>
      <c r="B26" s="306">
        <v>629</v>
      </c>
      <c r="C26" s="248">
        <v>354</v>
      </c>
      <c r="D26" s="248">
        <v>1155</v>
      </c>
      <c r="E26" s="246">
        <v>151</v>
      </c>
      <c r="F26" s="94"/>
      <c r="G26" s="310" t="s">
        <v>20</v>
      </c>
      <c r="H26" s="306">
        <v>629</v>
      </c>
      <c r="I26" s="248">
        <v>364</v>
      </c>
      <c r="J26" s="248">
        <v>1138</v>
      </c>
      <c r="K26" s="246">
        <v>181</v>
      </c>
      <c r="L26" s="5"/>
      <c r="M26" s="5"/>
      <c r="N26" s="5"/>
      <c r="O26" s="5"/>
      <c r="P26" s="5"/>
      <c r="Q26" s="94"/>
    </row>
    <row r="27" spans="1:17" x14ac:dyDescent="0.2">
      <c r="A27" s="307" t="s">
        <v>19</v>
      </c>
      <c r="B27" s="306">
        <v>124</v>
      </c>
      <c r="C27" s="248">
        <v>339</v>
      </c>
      <c r="D27" s="248">
        <v>422</v>
      </c>
      <c r="E27" s="246">
        <v>373</v>
      </c>
      <c r="F27" s="94"/>
      <c r="G27" s="307" t="s">
        <v>19</v>
      </c>
      <c r="H27" s="306">
        <v>156</v>
      </c>
      <c r="I27" s="248">
        <v>251</v>
      </c>
      <c r="J27" s="248">
        <v>604</v>
      </c>
      <c r="K27" s="246">
        <v>544</v>
      </c>
      <c r="L27" s="5"/>
      <c r="M27" s="5"/>
      <c r="N27" s="5"/>
      <c r="O27" s="5"/>
      <c r="P27" s="5"/>
    </row>
    <row r="28" spans="1:17" x14ac:dyDescent="0.2">
      <c r="A28" s="307" t="s">
        <v>18</v>
      </c>
      <c r="B28" s="306">
        <v>524</v>
      </c>
      <c r="C28" s="248">
        <v>424</v>
      </c>
      <c r="D28" s="248">
        <v>857</v>
      </c>
      <c r="E28" s="246">
        <v>564</v>
      </c>
      <c r="F28" s="94"/>
      <c r="G28" s="307" t="s">
        <v>18</v>
      </c>
      <c r="H28" s="306">
        <v>596</v>
      </c>
      <c r="I28" s="248">
        <v>418</v>
      </c>
      <c r="J28" s="248">
        <v>359</v>
      </c>
      <c r="K28" s="246">
        <v>920</v>
      </c>
      <c r="L28" s="5"/>
      <c r="M28" s="5"/>
      <c r="N28" s="5"/>
      <c r="O28" s="5"/>
      <c r="P28" s="5"/>
    </row>
    <row r="29" spans="1:17" x14ac:dyDescent="0.2">
      <c r="A29" s="307" t="s">
        <v>17</v>
      </c>
      <c r="B29" s="306">
        <v>528</v>
      </c>
      <c r="C29" s="248">
        <v>615</v>
      </c>
      <c r="D29" s="248">
        <v>459</v>
      </c>
      <c r="E29" s="246">
        <v>832</v>
      </c>
      <c r="F29" s="94"/>
      <c r="G29" s="307" t="s">
        <v>17</v>
      </c>
      <c r="H29" s="306">
        <v>660</v>
      </c>
      <c r="I29" s="248">
        <v>670</v>
      </c>
      <c r="J29" s="248">
        <v>494</v>
      </c>
      <c r="K29" s="246">
        <v>718</v>
      </c>
      <c r="L29" s="5"/>
      <c r="M29" s="5"/>
      <c r="N29" s="5"/>
      <c r="O29" s="5"/>
      <c r="P29" s="5"/>
    </row>
    <row r="30" spans="1:17" x14ac:dyDescent="0.2">
      <c r="A30" s="307" t="s">
        <v>46</v>
      </c>
      <c r="B30" s="306">
        <v>263</v>
      </c>
      <c r="C30" s="248">
        <v>112</v>
      </c>
      <c r="D30" s="248">
        <v>620</v>
      </c>
      <c r="E30" s="246">
        <v>21</v>
      </c>
      <c r="F30" s="94"/>
      <c r="G30" s="307" t="s">
        <v>46</v>
      </c>
      <c r="H30" s="306">
        <v>223</v>
      </c>
      <c r="I30" s="248">
        <v>115</v>
      </c>
      <c r="J30" s="248">
        <v>194</v>
      </c>
      <c r="K30" s="246">
        <v>85</v>
      </c>
      <c r="L30" s="5"/>
      <c r="M30" s="5"/>
      <c r="N30" s="5"/>
      <c r="O30" s="5"/>
      <c r="P30" s="5"/>
    </row>
    <row r="31" spans="1:17" x14ac:dyDescent="0.2">
      <c r="A31" s="307" t="s">
        <v>15</v>
      </c>
      <c r="B31" s="306">
        <v>216</v>
      </c>
      <c r="C31" s="248">
        <v>182</v>
      </c>
      <c r="D31" s="248">
        <v>1322</v>
      </c>
      <c r="E31" s="246">
        <v>287</v>
      </c>
      <c r="F31" s="94"/>
      <c r="G31" s="307" t="s">
        <v>15</v>
      </c>
      <c r="H31" s="306">
        <v>216</v>
      </c>
      <c r="I31" s="248">
        <v>214</v>
      </c>
      <c r="J31" s="248">
        <v>980</v>
      </c>
      <c r="K31" s="246">
        <v>392</v>
      </c>
      <c r="L31" s="5"/>
      <c r="M31" s="5"/>
      <c r="N31" s="5"/>
      <c r="O31" s="5"/>
      <c r="P31" s="5"/>
    </row>
    <row r="32" spans="1:17" x14ac:dyDescent="0.2">
      <c r="A32" s="307" t="s">
        <v>14</v>
      </c>
      <c r="B32" s="306">
        <v>649</v>
      </c>
      <c r="C32" s="248">
        <v>157</v>
      </c>
      <c r="D32" s="248">
        <v>330</v>
      </c>
      <c r="E32" s="246">
        <v>188</v>
      </c>
      <c r="F32" s="94"/>
      <c r="G32" s="307" t="s">
        <v>14</v>
      </c>
      <c r="H32" s="306">
        <v>711</v>
      </c>
      <c r="I32" s="248">
        <v>131</v>
      </c>
      <c r="J32" s="248">
        <v>531</v>
      </c>
      <c r="K32" s="246">
        <v>380</v>
      </c>
      <c r="L32" s="5"/>
      <c r="M32" s="5"/>
      <c r="N32" s="5"/>
      <c r="O32" s="5"/>
      <c r="P32" s="5"/>
    </row>
    <row r="33" spans="1:16" x14ac:dyDescent="0.2">
      <c r="A33" s="307" t="s">
        <v>13</v>
      </c>
      <c r="B33" s="306">
        <v>271</v>
      </c>
      <c r="C33" s="248">
        <v>264</v>
      </c>
      <c r="D33" s="248">
        <v>2176</v>
      </c>
      <c r="E33" s="246">
        <v>504</v>
      </c>
      <c r="F33" s="94"/>
      <c r="G33" s="307" t="s">
        <v>13</v>
      </c>
      <c r="H33" s="306">
        <v>271</v>
      </c>
      <c r="I33" s="248">
        <v>240</v>
      </c>
      <c r="J33" s="248">
        <v>1502</v>
      </c>
      <c r="K33" s="246">
        <v>390</v>
      </c>
      <c r="L33" s="5"/>
      <c r="M33" s="5"/>
      <c r="N33" s="5"/>
      <c r="O33" s="5"/>
      <c r="P33" s="5"/>
    </row>
    <row r="34" spans="1:16" x14ac:dyDescent="0.2">
      <c r="A34" s="307" t="s">
        <v>12</v>
      </c>
      <c r="B34" s="306">
        <v>283</v>
      </c>
      <c r="C34" s="248">
        <v>40</v>
      </c>
      <c r="D34" s="248">
        <v>859</v>
      </c>
      <c r="E34" s="246">
        <v>94</v>
      </c>
      <c r="F34" s="94"/>
      <c r="G34" s="307" t="s">
        <v>12</v>
      </c>
      <c r="H34" s="306">
        <v>299</v>
      </c>
      <c r="I34" s="248">
        <v>36</v>
      </c>
      <c r="J34" s="248">
        <v>576</v>
      </c>
      <c r="K34" s="246">
        <v>111</v>
      </c>
      <c r="L34" s="5"/>
      <c r="M34" s="5"/>
      <c r="N34" s="5"/>
      <c r="O34" s="5"/>
      <c r="P34" s="5"/>
    </row>
    <row r="35" spans="1:16" x14ac:dyDescent="0.2">
      <c r="A35" s="307" t="s">
        <v>11</v>
      </c>
      <c r="B35" s="306">
        <v>10</v>
      </c>
      <c r="C35" s="248">
        <v>183</v>
      </c>
      <c r="D35" s="248">
        <v>72</v>
      </c>
      <c r="E35" s="246">
        <v>335</v>
      </c>
      <c r="F35" s="94"/>
      <c r="G35" s="307" t="s">
        <v>11</v>
      </c>
      <c r="H35" s="306">
        <v>10</v>
      </c>
      <c r="I35" s="248">
        <v>164</v>
      </c>
      <c r="J35" s="248">
        <v>112</v>
      </c>
      <c r="K35" s="246">
        <v>56</v>
      </c>
      <c r="L35" s="5"/>
      <c r="M35" s="5"/>
      <c r="N35" s="5"/>
      <c r="O35" s="5"/>
      <c r="P35" s="5"/>
    </row>
    <row r="36" spans="1:16" x14ac:dyDescent="0.2">
      <c r="A36" s="307" t="s">
        <v>10</v>
      </c>
      <c r="B36" s="306">
        <v>105</v>
      </c>
      <c r="C36" s="248">
        <v>453</v>
      </c>
      <c r="D36" s="248">
        <v>401</v>
      </c>
      <c r="E36" s="246">
        <v>138</v>
      </c>
      <c r="F36" s="94"/>
      <c r="G36" s="307" t="s">
        <v>10</v>
      </c>
      <c r="H36" s="306">
        <v>106</v>
      </c>
      <c r="I36" s="248">
        <v>449</v>
      </c>
      <c r="J36" s="248">
        <v>326</v>
      </c>
      <c r="K36" s="246">
        <v>145</v>
      </c>
      <c r="L36" s="5"/>
      <c r="M36" s="5"/>
      <c r="N36" s="5"/>
      <c r="O36" s="5"/>
      <c r="P36" s="5"/>
    </row>
    <row r="37" spans="1:16" x14ac:dyDescent="0.2">
      <c r="A37" s="309" t="s">
        <v>9</v>
      </c>
      <c r="B37" s="308">
        <v>505</v>
      </c>
      <c r="C37" s="254">
        <v>382</v>
      </c>
      <c r="D37" s="254">
        <v>498</v>
      </c>
      <c r="E37" s="253">
        <v>67</v>
      </c>
      <c r="F37" s="94"/>
      <c r="G37" s="309" t="s">
        <v>9</v>
      </c>
      <c r="H37" s="308">
        <v>505</v>
      </c>
      <c r="I37" s="254">
        <v>370</v>
      </c>
      <c r="J37" s="254">
        <v>340</v>
      </c>
      <c r="K37" s="253">
        <v>101</v>
      </c>
      <c r="L37" s="5"/>
      <c r="M37" s="5"/>
      <c r="N37" s="5"/>
      <c r="O37" s="5"/>
      <c r="P37" s="5"/>
    </row>
    <row r="38" spans="1:16" x14ac:dyDescent="0.2">
      <c r="A38" s="307" t="s">
        <v>8</v>
      </c>
      <c r="B38" s="306">
        <v>248</v>
      </c>
      <c r="C38" s="248">
        <v>94</v>
      </c>
      <c r="D38" s="248">
        <v>354</v>
      </c>
      <c r="E38" s="246">
        <v>22</v>
      </c>
      <c r="F38" s="94"/>
      <c r="G38" s="307" t="s">
        <v>8</v>
      </c>
      <c r="H38" s="306">
        <v>298</v>
      </c>
      <c r="I38" s="248">
        <v>103</v>
      </c>
      <c r="J38" s="248">
        <v>454</v>
      </c>
      <c r="K38" s="246">
        <v>26</v>
      </c>
      <c r="L38" s="5"/>
      <c r="M38" s="5"/>
      <c r="N38" s="5"/>
      <c r="O38" s="5"/>
      <c r="P38" s="5"/>
    </row>
    <row r="39" spans="1:16" x14ac:dyDescent="0.2">
      <c r="A39" s="309" t="s">
        <v>28</v>
      </c>
      <c r="B39" s="308">
        <v>480</v>
      </c>
      <c r="C39" s="254">
        <v>498</v>
      </c>
      <c r="D39" s="254">
        <v>818</v>
      </c>
      <c r="E39" s="253">
        <v>619</v>
      </c>
      <c r="F39" s="94"/>
      <c r="G39" s="309" t="s">
        <v>28</v>
      </c>
      <c r="H39" s="308">
        <v>533</v>
      </c>
      <c r="I39" s="254">
        <v>520</v>
      </c>
      <c r="J39" s="254">
        <v>1073</v>
      </c>
      <c r="K39" s="253">
        <v>692</v>
      </c>
      <c r="L39" s="5"/>
      <c r="M39" s="5"/>
      <c r="N39" s="5"/>
      <c r="O39" s="5"/>
      <c r="P39" s="5"/>
    </row>
    <row r="40" spans="1:16" x14ac:dyDescent="0.2">
      <c r="A40" s="307" t="s">
        <v>27</v>
      </c>
      <c r="B40" s="306">
        <v>450</v>
      </c>
      <c r="C40" s="248">
        <v>243</v>
      </c>
      <c r="D40" s="248">
        <v>881</v>
      </c>
      <c r="E40" s="246">
        <v>125</v>
      </c>
      <c r="F40" s="94"/>
      <c r="G40" s="307" t="s">
        <v>27</v>
      </c>
      <c r="H40" s="306">
        <v>470</v>
      </c>
      <c r="I40" s="248">
        <v>255</v>
      </c>
      <c r="J40" s="248">
        <v>692</v>
      </c>
      <c r="K40" s="246">
        <v>137</v>
      </c>
      <c r="L40" s="5"/>
      <c r="M40" s="5"/>
      <c r="N40" s="5"/>
      <c r="O40" s="5"/>
      <c r="P40" s="5"/>
    </row>
    <row r="41" spans="1:16" x14ac:dyDescent="0.2">
      <c r="A41" s="307" t="s">
        <v>5</v>
      </c>
      <c r="B41" s="306">
        <v>234</v>
      </c>
      <c r="C41" s="248">
        <v>66</v>
      </c>
      <c r="D41" s="248">
        <v>479</v>
      </c>
      <c r="E41" s="246">
        <v>145</v>
      </c>
      <c r="F41" s="94"/>
      <c r="G41" s="307" t="s">
        <v>5</v>
      </c>
      <c r="H41" s="306">
        <v>163</v>
      </c>
      <c r="I41" s="248">
        <v>36</v>
      </c>
      <c r="J41" s="248">
        <v>454</v>
      </c>
      <c r="K41" s="246">
        <v>170</v>
      </c>
      <c r="L41" s="5"/>
      <c r="M41" s="5"/>
      <c r="N41" s="5"/>
      <c r="O41" s="5"/>
      <c r="P41" s="5"/>
    </row>
    <row r="42" spans="1:16" x14ac:dyDescent="0.2">
      <c r="A42" s="307" t="s">
        <v>4</v>
      </c>
      <c r="B42" s="306">
        <v>381</v>
      </c>
      <c r="C42" s="248">
        <v>360</v>
      </c>
      <c r="D42" s="248">
        <v>579</v>
      </c>
      <c r="E42" s="246">
        <v>102</v>
      </c>
      <c r="F42" s="94"/>
      <c r="G42" s="307" t="s">
        <v>4</v>
      </c>
      <c r="H42" s="306">
        <v>436</v>
      </c>
      <c r="I42" s="248">
        <v>360</v>
      </c>
      <c r="J42" s="248">
        <v>269</v>
      </c>
      <c r="K42" s="246">
        <v>124</v>
      </c>
      <c r="L42" s="5"/>
      <c r="M42" s="5"/>
      <c r="N42" s="5"/>
      <c r="O42" s="5"/>
      <c r="P42" s="5"/>
    </row>
    <row r="43" spans="1:16" ht="13.5" thickBot="1" x14ac:dyDescent="0.25">
      <c r="A43" s="305" t="s">
        <v>3</v>
      </c>
      <c r="B43" s="299">
        <v>173</v>
      </c>
      <c r="C43" s="298">
        <v>153</v>
      </c>
      <c r="D43" s="298">
        <v>795</v>
      </c>
      <c r="E43" s="297">
        <v>339</v>
      </c>
      <c r="F43" s="94"/>
      <c r="G43" s="305" t="s">
        <v>3</v>
      </c>
      <c r="H43" s="299">
        <v>302</v>
      </c>
      <c r="I43" s="298">
        <v>68</v>
      </c>
      <c r="J43" s="298">
        <v>874</v>
      </c>
      <c r="K43" s="297">
        <v>264</v>
      </c>
      <c r="L43" s="5"/>
      <c r="M43" s="5"/>
      <c r="N43" s="5"/>
      <c r="O43" s="5"/>
      <c r="P43" s="5"/>
    </row>
    <row r="44" spans="1:16" ht="15" thickBot="1" x14ac:dyDescent="0.25">
      <c r="A44" s="304" t="s">
        <v>2</v>
      </c>
      <c r="B44" s="303">
        <f>SUM(B24:B43)</f>
        <v>6712</v>
      </c>
      <c r="C44" s="276">
        <f>SUM(C24:C43)</f>
        <v>5253</v>
      </c>
      <c r="D44" s="276">
        <f>SUM(D24:D43)</f>
        <v>15412</v>
      </c>
      <c r="E44" s="302">
        <f>SUM(E24:E43)</f>
        <v>5279</v>
      </c>
      <c r="F44" s="94"/>
      <c r="G44" s="304" t="s">
        <v>2</v>
      </c>
      <c r="H44" s="303">
        <f>SUM(H24:H43)</f>
        <v>7387</v>
      </c>
      <c r="I44" s="276">
        <f>SUM(I24:I43)</f>
        <v>5126</v>
      </c>
      <c r="J44" s="276">
        <f>SUM(J24:J43)</f>
        <v>12853</v>
      </c>
      <c r="K44" s="302">
        <f>SUM(K24:K43)</f>
        <v>5851</v>
      </c>
      <c r="L44" s="5"/>
      <c r="M44" s="5"/>
      <c r="N44" s="5"/>
      <c r="O44" s="5"/>
      <c r="P44" s="5"/>
    </row>
    <row r="45" spans="1:16" ht="15" thickBot="1" x14ac:dyDescent="0.25">
      <c r="A45" s="301" t="s">
        <v>1</v>
      </c>
      <c r="B45" s="299">
        <v>374</v>
      </c>
      <c r="C45" s="298">
        <v>471</v>
      </c>
      <c r="D45" s="298">
        <v>1844</v>
      </c>
      <c r="E45" s="297">
        <v>20532</v>
      </c>
      <c r="F45" s="94"/>
      <c r="G45" s="300" t="s">
        <v>1</v>
      </c>
      <c r="H45" s="299">
        <v>796</v>
      </c>
      <c r="I45" s="298">
        <v>511</v>
      </c>
      <c r="J45" s="298">
        <v>1988</v>
      </c>
      <c r="K45" s="297">
        <v>17238</v>
      </c>
      <c r="L45" s="5"/>
      <c r="M45" s="5"/>
      <c r="N45" s="5"/>
      <c r="O45" s="5"/>
      <c r="P45" s="5"/>
    </row>
    <row r="46" spans="1:16" s="109" customFormat="1" ht="15.75" thickBot="1" x14ac:dyDescent="0.3">
      <c r="A46" s="296" t="s">
        <v>0</v>
      </c>
      <c r="B46" s="293">
        <f>B44+B45+B22</f>
        <v>14851</v>
      </c>
      <c r="C46" s="293">
        <f>C44+C45+C22</f>
        <v>17669</v>
      </c>
      <c r="D46" s="293">
        <f>D44+D45+D22</f>
        <v>40572</v>
      </c>
      <c r="E46" s="219">
        <f>E44+E45+E22</f>
        <v>33865</v>
      </c>
      <c r="F46" s="295"/>
      <c r="G46" s="294" t="s">
        <v>0</v>
      </c>
      <c r="H46" s="293">
        <f>H44+H45+H22</f>
        <v>16519</v>
      </c>
      <c r="I46" s="293">
        <f>SUM(I45+I44+I22)</f>
        <v>17136</v>
      </c>
      <c r="J46" s="293">
        <f>SUM(J22+J44+J45)</f>
        <v>53823</v>
      </c>
      <c r="K46" s="219">
        <f>SUM(K22+K44+K45)</f>
        <v>32469</v>
      </c>
      <c r="L46" s="110"/>
      <c r="M46" s="110"/>
      <c r="N46" s="110"/>
      <c r="O46" s="110"/>
      <c r="P46" s="110"/>
    </row>
    <row r="47" spans="1:16" x14ac:dyDescent="0.2">
      <c r="A47" s="5"/>
      <c r="B47" s="5"/>
      <c r="C47" s="5"/>
      <c r="D47" s="5"/>
      <c r="E47" s="5"/>
      <c r="F47" s="94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2">
      <c r="A48" s="5"/>
      <c r="B48" s="5"/>
      <c r="C48" s="5"/>
      <c r="D48" s="5"/>
      <c r="E48" s="5"/>
      <c r="F48" s="94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60" spans="1:16" x14ac:dyDescent="0.2">
      <c r="E60" s="45" t="s">
        <v>293</v>
      </c>
    </row>
  </sheetData>
  <mergeCells count="2">
    <mergeCell ref="A3:D3"/>
    <mergeCell ref="G3:I3"/>
  </mergeCells>
  <pageMargins left="0.7" right="0.7" top="0.75" bottom="0.75" header="0.3" footer="0.3"/>
  <pageSetup paperSize="9" scale="91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58"/>
  <sheetViews>
    <sheetView view="pageLayout" topLeftCell="A19" zoomScaleNormal="100" workbookViewId="0">
      <selection activeCell="C55" sqref="C55"/>
    </sheetView>
  </sheetViews>
  <sheetFormatPr defaultRowHeight="12.75" x14ac:dyDescent="0.2"/>
  <cols>
    <col min="1" max="1" width="21.42578125" style="1" customWidth="1"/>
    <col min="2" max="2" width="16" style="1" bestFit="1" customWidth="1"/>
    <col min="3" max="3" width="17.5703125" style="1" customWidth="1"/>
    <col min="4" max="4" width="20.140625" style="1" customWidth="1"/>
    <col min="5" max="16384" width="9.140625" style="1"/>
  </cols>
  <sheetData>
    <row r="1" spans="1:6" x14ac:dyDescent="0.2">
      <c r="A1" s="5"/>
      <c r="B1" s="5"/>
      <c r="C1" s="5"/>
      <c r="D1" s="5"/>
      <c r="E1" s="595" t="s">
        <v>280</v>
      </c>
      <c r="F1" s="5"/>
    </row>
    <row r="2" spans="1:6" x14ac:dyDescent="0.2">
      <c r="A2" s="43"/>
      <c r="B2" s="5"/>
      <c r="C2" s="5"/>
      <c r="D2" s="5"/>
      <c r="E2" s="5"/>
      <c r="F2" s="5"/>
    </row>
    <row r="3" spans="1:6" ht="16.5" x14ac:dyDescent="0.2">
      <c r="A3" s="42" t="s">
        <v>45</v>
      </c>
      <c r="B3" s="5"/>
      <c r="C3" s="5"/>
      <c r="D3" s="5"/>
      <c r="E3" s="5"/>
      <c r="F3" s="5"/>
    </row>
    <row r="4" spans="1:6" x14ac:dyDescent="0.2">
      <c r="A4" s="43"/>
      <c r="B4" s="5"/>
      <c r="C4" s="5"/>
      <c r="D4" s="5"/>
      <c r="E4" s="5"/>
      <c r="F4" s="5"/>
    </row>
    <row r="5" spans="1:6" ht="15.75" x14ac:dyDescent="0.25">
      <c r="A5" s="603" t="s">
        <v>111</v>
      </c>
      <c r="B5" s="601"/>
      <c r="C5" s="601"/>
      <c r="D5" s="5"/>
      <c r="E5" s="5"/>
      <c r="F5" s="5"/>
    </row>
    <row r="6" spans="1:6" ht="15.75" x14ac:dyDescent="0.25">
      <c r="A6" s="322"/>
      <c r="B6" s="6"/>
      <c r="C6" s="6"/>
      <c r="D6" s="5"/>
      <c r="E6" s="5"/>
      <c r="F6" s="5"/>
    </row>
    <row r="7" spans="1:6" ht="13.5" thickBot="1" x14ac:dyDescent="0.25">
      <c r="A7" s="6"/>
      <c r="B7" s="289"/>
      <c r="C7" s="353" t="s">
        <v>110</v>
      </c>
      <c r="D7" s="5"/>
      <c r="E7" s="5"/>
      <c r="F7" s="5"/>
    </row>
    <row r="8" spans="1:6" ht="13.5" thickBot="1" x14ac:dyDescent="0.25">
      <c r="A8" s="37" t="s">
        <v>109</v>
      </c>
      <c r="B8" s="36" t="s">
        <v>108</v>
      </c>
      <c r="C8" s="35" t="s">
        <v>107</v>
      </c>
      <c r="D8" s="5"/>
      <c r="E8" s="5"/>
      <c r="F8" s="5"/>
    </row>
    <row r="9" spans="1:6" ht="13.5" thickBot="1" x14ac:dyDescent="0.25">
      <c r="A9" s="345" t="s">
        <v>38</v>
      </c>
      <c r="B9" s="330"/>
      <c r="C9" s="352"/>
      <c r="D9" s="5"/>
      <c r="E9" s="5"/>
      <c r="F9" s="5"/>
    </row>
    <row r="10" spans="1:6" x14ac:dyDescent="0.2">
      <c r="A10" s="137" t="s">
        <v>37</v>
      </c>
      <c r="B10" s="350">
        <v>716459.11</v>
      </c>
      <c r="C10" s="351">
        <v>31516309.530000001</v>
      </c>
      <c r="D10" s="5"/>
      <c r="E10" s="5"/>
      <c r="F10" s="5"/>
    </row>
    <row r="11" spans="1:6" x14ac:dyDescent="0.2">
      <c r="A11" s="133" t="s">
        <v>36</v>
      </c>
      <c r="B11" s="350">
        <v>428954.62</v>
      </c>
      <c r="C11" s="349">
        <v>30511281.850000001</v>
      </c>
      <c r="D11" s="5"/>
      <c r="E11" s="5"/>
      <c r="F11" s="5"/>
    </row>
    <row r="12" spans="1:6" x14ac:dyDescent="0.2">
      <c r="A12" s="133" t="s">
        <v>35</v>
      </c>
      <c r="B12" s="339">
        <v>902293</v>
      </c>
      <c r="C12" s="338">
        <v>30871430.050000001</v>
      </c>
      <c r="D12" s="5"/>
      <c r="E12" s="5"/>
      <c r="F12" s="5"/>
    </row>
    <row r="13" spans="1:6" x14ac:dyDescent="0.2">
      <c r="A13" s="133" t="s">
        <v>34</v>
      </c>
      <c r="B13" s="339">
        <v>486148.9</v>
      </c>
      <c r="C13" s="338">
        <v>32070594.649999999</v>
      </c>
      <c r="D13" s="5"/>
      <c r="E13" s="5"/>
      <c r="F13" s="5"/>
    </row>
    <row r="14" spans="1:6" x14ac:dyDescent="0.2">
      <c r="A14" s="133" t="s">
        <v>33</v>
      </c>
      <c r="B14" s="339">
        <v>291100</v>
      </c>
      <c r="C14" s="338">
        <v>26333607.140000001</v>
      </c>
      <c r="D14" s="5"/>
      <c r="E14" s="5"/>
      <c r="F14" s="5"/>
    </row>
    <row r="15" spans="1:6" x14ac:dyDescent="0.2">
      <c r="A15" s="133" t="s">
        <v>32</v>
      </c>
      <c r="B15" s="339">
        <v>417240.89</v>
      </c>
      <c r="C15" s="338">
        <v>30157988.300000001</v>
      </c>
      <c r="D15" s="5"/>
      <c r="E15" s="5"/>
      <c r="F15" s="5"/>
    </row>
    <row r="16" spans="1:6" x14ac:dyDescent="0.2">
      <c r="A16" s="133" t="s">
        <v>31</v>
      </c>
      <c r="B16" s="339">
        <v>510284.77</v>
      </c>
      <c r="C16" s="338">
        <v>27494865.5</v>
      </c>
      <c r="D16" s="5"/>
      <c r="E16" s="5"/>
      <c r="F16" s="5"/>
    </row>
    <row r="17" spans="1:6" x14ac:dyDescent="0.2">
      <c r="A17" s="133" t="s">
        <v>30</v>
      </c>
      <c r="B17" s="339">
        <v>445450</v>
      </c>
      <c r="C17" s="338">
        <v>27069474.77</v>
      </c>
      <c r="D17" s="5"/>
      <c r="E17" s="5"/>
      <c r="F17" s="5"/>
    </row>
    <row r="18" spans="1:6" x14ac:dyDescent="0.2">
      <c r="A18" s="133" t="s">
        <v>29</v>
      </c>
      <c r="B18" s="339">
        <v>446673</v>
      </c>
      <c r="C18" s="338">
        <v>30522934.899999999</v>
      </c>
      <c r="D18" s="5"/>
      <c r="E18" s="5"/>
      <c r="F18" s="5"/>
    </row>
    <row r="19" spans="1:6" x14ac:dyDescent="0.2">
      <c r="A19" s="133" t="s">
        <v>28</v>
      </c>
      <c r="B19" s="339">
        <v>325531.33</v>
      </c>
      <c r="C19" s="338">
        <v>27731541.5</v>
      </c>
      <c r="D19" s="5"/>
      <c r="E19" s="5"/>
      <c r="F19" s="5"/>
    </row>
    <row r="20" spans="1:6" x14ac:dyDescent="0.2">
      <c r="A20" s="133" t="s">
        <v>27</v>
      </c>
      <c r="B20" s="339">
        <v>341938.5</v>
      </c>
      <c r="C20" s="338">
        <v>24074795.640000001</v>
      </c>
      <c r="D20" s="5"/>
      <c r="E20" s="5"/>
      <c r="F20" s="5"/>
    </row>
    <row r="21" spans="1:6" x14ac:dyDescent="0.2">
      <c r="A21" s="133" t="s">
        <v>26</v>
      </c>
      <c r="B21" s="348">
        <v>531253.6</v>
      </c>
      <c r="C21" s="347">
        <v>29647177.379999999</v>
      </c>
      <c r="D21" s="5"/>
      <c r="E21" s="5"/>
      <c r="F21" s="5"/>
    </row>
    <row r="22" spans="1:6" ht="13.5" thickBot="1" x14ac:dyDescent="0.25">
      <c r="A22" s="133" t="s">
        <v>25</v>
      </c>
      <c r="B22" s="336">
        <v>320344</v>
      </c>
      <c r="C22" s="335">
        <v>31586008.149999999</v>
      </c>
      <c r="D22" s="5"/>
      <c r="E22" s="5"/>
      <c r="F22" s="5"/>
    </row>
    <row r="23" spans="1:6" ht="15" thickBot="1" x14ac:dyDescent="0.25">
      <c r="A23" s="231" t="s">
        <v>24</v>
      </c>
      <c r="B23" s="346">
        <f>SUM(B10:B22)</f>
        <v>6163671.7199999997</v>
      </c>
      <c r="C23" s="332">
        <f>SUM(C10:C22)</f>
        <v>379588009.36000001</v>
      </c>
      <c r="D23" s="110"/>
      <c r="E23" s="5"/>
      <c r="F23" s="5"/>
    </row>
    <row r="24" spans="1:6" ht="15.75" thickBot="1" x14ac:dyDescent="0.25">
      <c r="A24" s="345" t="s">
        <v>23</v>
      </c>
      <c r="B24" s="344"/>
      <c r="C24" s="343"/>
      <c r="D24" s="5"/>
      <c r="E24" s="5"/>
      <c r="F24" s="5"/>
    </row>
    <row r="25" spans="1:6" x14ac:dyDescent="0.2">
      <c r="A25" s="137" t="s">
        <v>22</v>
      </c>
      <c r="B25" s="342">
        <v>120180</v>
      </c>
      <c r="C25" s="341">
        <v>4030970.63</v>
      </c>
      <c r="D25" s="5"/>
      <c r="E25" s="5"/>
      <c r="F25" s="5"/>
    </row>
    <row r="26" spans="1:6" x14ac:dyDescent="0.2">
      <c r="A26" s="133" t="s">
        <v>21</v>
      </c>
      <c r="B26" s="339">
        <v>841195</v>
      </c>
      <c r="C26" s="340">
        <v>14125799.23</v>
      </c>
      <c r="D26" s="5"/>
      <c r="E26" s="5"/>
      <c r="F26" s="5"/>
    </row>
    <row r="27" spans="1:6" x14ac:dyDescent="0.2">
      <c r="A27" s="133" t="s">
        <v>20</v>
      </c>
      <c r="B27" s="339">
        <v>217321.25</v>
      </c>
      <c r="C27" s="340">
        <v>6774043.7800000003</v>
      </c>
      <c r="D27" s="5"/>
      <c r="E27" s="5"/>
      <c r="F27" s="5"/>
    </row>
    <row r="28" spans="1:6" x14ac:dyDescent="0.2">
      <c r="A28" s="133" t="s">
        <v>19</v>
      </c>
      <c r="B28" s="339">
        <v>726668.86</v>
      </c>
      <c r="C28" s="340">
        <v>11199442.59</v>
      </c>
      <c r="D28" s="5"/>
      <c r="E28" s="5"/>
      <c r="F28" s="5"/>
    </row>
    <row r="29" spans="1:6" x14ac:dyDescent="0.2">
      <c r="A29" s="133" t="s">
        <v>18</v>
      </c>
      <c r="B29" s="339">
        <v>426331.32</v>
      </c>
      <c r="C29" s="340">
        <v>15990548.49</v>
      </c>
      <c r="D29" s="5"/>
      <c r="E29" s="5"/>
      <c r="F29" s="5"/>
    </row>
    <row r="30" spans="1:6" x14ac:dyDescent="0.2">
      <c r="A30" s="133" t="s">
        <v>17</v>
      </c>
      <c r="B30" s="339">
        <v>287800</v>
      </c>
      <c r="C30" s="340">
        <v>818595.6</v>
      </c>
      <c r="D30" s="5"/>
      <c r="E30" s="5"/>
      <c r="F30" s="5"/>
    </row>
    <row r="31" spans="1:6" x14ac:dyDescent="0.2">
      <c r="A31" s="133" t="s">
        <v>46</v>
      </c>
      <c r="B31" s="339">
        <v>243046</v>
      </c>
      <c r="C31" s="340">
        <v>7290569.7599999998</v>
      </c>
      <c r="D31" s="5"/>
      <c r="E31" s="5"/>
      <c r="F31" s="5"/>
    </row>
    <row r="32" spans="1:6" x14ac:dyDescent="0.2">
      <c r="A32" s="133" t="s">
        <v>15</v>
      </c>
      <c r="B32" s="339">
        <v>353860</v>
      </c>
      <c r="C32" s="340">
        <v>883469.72</v>
      </c>
      <c r="D32" s="5"/>
      <c r="E32" s="5"/>
      <c r="F32" s="5"/>
    </row>
    <row r="33" spans="1:6" x14ac:dyDescent="0.2">
      <c r="A33" s="133" t="s">
        <v>14</v>
      </c>
      <c r="B33" s="339">
        <v>256350</v>
      </c>
      <c r="C33" s="340">
        <v>9955749</v>
      </c>
      <c r="D33" s="5"/>
      <c r="E33" s="5"/>
      <c r="F33" s="5"/>
    </row>
    <row r="34" spans="1:6" x14ac:dyDescent="0.2">
      <c r="A34" s="133" t="s">
        <v>13</v>
      </c>
      <c r="B34" s="339">
        <v>263859.27</v>
      </c>
      <c r="C34" s="340">
        <v>12226562.24</v>
      </c>
      <c r="D34" s="5"/>
      <c r="E34" s="5"/>
      <c r="F34" s="5"/>
    </row>
    <row r="35" spans="1:6" x14ac:dyDescent="0.2">
      <c r="A35" s="133" t="s">
        <v>12</v>
      </c>
      <c r="B35" s="339">
        <v>270490.90000000002</v>
      </c>
      <c r="C35" s="338">
        <v>13930199.630000001</v>
      </c>
      <c r="D35" s="5"/>
      <c r="E35" s="5"/>
      <c r="F35" s="5"/>
    </row>
    <row r="36" spans="1:6" x14ac:dyDescent="0.2">
      <c r="A36" s="133" t="s">
        <v>11</v>
      </c>
      <c r="B36" s="339">
        <v>385306</v>
      </c>
      <c r="C36" s="338">
        <v>12110452.890000001</v>
      </c>
      <c r="D36" s="5"/>
      <c r="E36" s="5"/>
      <c r="F36" s="5"/>
    </row>
    <row r="37" spans="1:6" x14ac:dyDescent="0.2">
      <c r="A37" s="133" t="s">
        <v>10</v>
      </c>
      <c r="B37" s="339">
        <v>143799</v>
      </c>
      <c r="C37" s="338">
        <v>6624741.7300000004</v>
      </c>
      <c r="D37" s="5"/>
      <c r="E37" s="5"/>
      <c r="F37" s="5"/>
    </row>
    <row r="38" spans="1:6" x14ac:dyDescent="0.2">
      <c r="A38" s="133" t="s">
        <v>9</v>
      </c>
      <c r="B38" s="339">
        <v>405084.19</v>
      </c>
      <c r="C38" s="338">
        <v>13711410.199999999</v>
      </c>
      <c r="D38" s="5"/>
      <c r="E38" s="5"/>
      <c r="F38" s="5"/>
    </row>
    <row r="39" spans="1:6" x14ac:dyDescent="0.2">
      <c r="A39" s="133" t="s">
        <v>8</v>
      </c>
      <c r="B39" s="339">
        <v>123940</v>
      </c>
      <c r="C39" s="338">
        <v>6811397</v>
      </c>
      <c r="D39" s="5"/>
      <c r="E39" s="5"/>
      <c r="F39" s="5"/>
    </row>
    <row r="40" spans="1:6" x14ac:dyDescent="0.2">
      <c r="A40" s="133" t="s">
        <v>28</v>
      </c>
      <c r="B40" s="339">
        <v>233540.74</v>
      </c>
      <c r="C40" s="338">
        <v>6657310.5499999998</v>
      </c>
      <c r="D40" s="5"/>
      <c r="E40" s="5"/>
      <c r="F40" s="5"/>
    </row>
    <row r="41" spans="1:6" x14ac:dyDescent="0.2">
      <c r="A41" s="133" t="s">
        <v>27</v>
      </c>
      <c r="B41" s="339">
        <v>111900</v>
      </c>
      <c r="C41" s="338">
        <v>4672149</v>
      </c>
      <c r="D41" s="5"/>
      <c r="E41" s="5"/>
      <c r="F41" s="5"/>
    </row>
    <row r="42" spans="1:6" x14ac:dyDescent="0.2">
      <c r="A42" s="133" t="s">
        <v>5</v>
      </c>
      <c r="B42" s="339">
        <v>131320</v>
      </c>
      <c r="C42" s="338">
        <v>6174112.7300000004</v>
      </c>
      <c r="D42" s="5"/>
      <c r="E42" s="5"/>
      <c r="F42" s="5"/>
    </row>
    <row r="43" spans="1:6" x14ac:dyDescent="0.2">
      <c r="A43" s="133" t="s">
        <v>4</v>
      </c>
      <c r="B43" s="339">
        <v>267725</v>
      </c>
      <c r="C43" s="338">
        <v>7450453.4900000002</v>
      </c>
      <c r="D43" s="5"/>
      <c r="E43" s="5"/>
      <c r="F43" s="5"/>
    </row>
    <row r="44" spans="1:6" ht="13.5" thickBot="1" x14ac:dyDescent="0.25">
      <c r="A44" s="337" t="s">
        <v>3</v>
      </c>
      <c r="B44" s="336">
        <v>157283.88</v>
      </c>
      <c r="C44" s="335">
        <v>6854875.8399999999</v>
      </c>
      <c r="D44" s="5"/>
      <c r="E44" s="5"/>
      <c r="F44" s="5"/>
    </row>
    <row r="45" spans="1:6" ht="15" thickBot="1" x14ac:dyDescent="0.25">
      <c r="A45" s="334" t="s">
        <v>2</v>
      </c>
      <c r="B45" s="333">
        <f>SUM(B25:B44)</f>
        <v>5967001.4100000001</v>
      </c>
      <c r="C45" s="332">
        <f>SUM(C25:C44)</f>
        <v>168292854.10000002</v>
      </c>
      <c r="D45" s="110"/>
      <c r="E45" s="5"/>
      <c r="F45" s="5"/>
    </row>
    <row r="46" spans="1:6" ht="15" thickBot="1" x14ac:dyDescent="0.25">
      <c r="A46" s="331" t="s">
        <v>1</v>
      </c>
      <c r="B46" s="330">
        <v>44154185.530000001</v>
      </c>
      <c r="C46" s="329">
        <v>49646758.880000003</v>
      </c>
      <c r="D46" s="110"/>
      <c r="E46" s="5"/>
      <c r="F46" s="5"/>
    </row>
    <row r="47" spans="1:6" ht="16.5" thickBot="1" x14ac:dyDescent="0.3">
      <c r="A47" s="328" t="s">
        <v>106</v>
      </c>
      <c r="B47" s="327">
        <f>B45+B46+B23</f>
        <v>56284858.659999996</v>
      </c>
      <c r="C47" s="326">
        <f>C45+C46+C23</f>
        <v>597527622.34000003</v>
      </c>
      <c r="D47" s="320"/>
      <c r="E47" s="5"/>
      <c r="F47" s="5"/>
    </row>
    <row r="48" spans="1:6" x14ac:dyDescent="0.2">
      <c r="A48" s="43"/>
      <c r="B48" s="4"/>
      <c r="C48" s="4"/>
      <c r="D48" s="5"/>
      <c r="E48" s="5"/>
      <c r="F48" s="5"/>
    </row>
    <row r="49" spans="1:6" x14ac:dyDescent="0.2">
      <c r="A49" s="43"/>
      <c r="B49" s="5"/>
      <c r="C49" s="5"/>
      <c r="D49" s="5"/>
      <c r="E49" s="5"/>
      <c r="F49" s="5"/>
    </row>
    <row r="50" spans="1:6" x14ac:dyDescent="0.2">
      <c r="A50" s="43"/>
      <c r="B50" s="5"/>
      <c r="C50" s="5"/>
      <c r="D50" s="5"/>
      <c r="E50" s="5"/>
      <c r="F50" s="5"/>
    </row>
    <row r="51" spans="1:6" x14ac:dyDescent="0.2">
      <c r="A51" s="43"/>
      <c r="B51" s="5"/>
      <c r="C51" s="5"/>
      <c r="D51" s="5"/>
      <c r="E51" s="5"/>
      <c r="F51" s="5"/>
    </row>
    <row r="52" spans="1:6" x14ac:dyDescent="0.2">
      <c r="A52" s="43"/>
      <c r="B52" s="5"/>
      <c r="C52" s="5"/>
      <c r="D52" s="5"/>
      <c r="E52" s="5"/>
      <c r="F52" s="5"/>
    </row>
    <row r="53" spans="1:6" x14ac:dyDescent="0.2">
      <c r="A53" s="43"/>
      <c r="B53" s="5"/>
      <c r="C53" s="5"/>
      <c r="D53" s="5"/>
      <c r="E53" s="5"/>
      <c r="F53" s="5"/>
    </row>
    <row r="54" spans="1:6" x14ac:dyDescent="0.2">
      <c r="A54" s="5"/>
      <c r="B54" s="5"/>
      <c r="C54" s="5"/>
      <c r="D54" s="5"/>
      <c r="E54" s="5"/>
      <c r="F54" s="5"/>
    </row>
    <row r="55" spans="1:6" x14ac:dyDescent="0.2">
      <c r="A55" s="5"/>
      <c r="C55" s="45" t="s">
        <v>294</v>
      </c>
      <c r="D55" s="5"/>
      <c r="E55" s="5"/>
      <c r="F55" s="5"/>
    </row>
    <row r="56" spans="1:6" x14ac:dyDescent="0.2">
      <c r="A56" s="5"/>
      <c r="B56" s="5"/>
      <c r="C56" s="5"/>
      <c r="D56" s="5"/>
      <c r="E56" s="5"/>
      <c r="F56" s="5"/>
    </row>
    <row r="57" spans="1:6" x14ac:dyDescent="0.2">
      <c r="A57" s="5"/>
      <c r="B57" s="5"/>
      <c r="C57" s="5"/>
      <c r="D57" s="5"/>
      <c r="E57" s="5"/>
      <c r="F57" s="5"/>
    </row>
    <row r="58" spans="1:6" x14ac:dyDescent="0.2">
      <c r="A58" s="5"/>
      <c r="B58" s="5"/>
      <c r="C58" s="5"/>
      <c r="D58" s="5"/>
      <c r="E58" s="5"/>
      <c r="F58" s="5"/>
    </row>
  </sheetData>
  <mergeCells count="1">
    <mergeCell ref="A5:C5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63"/>
  <sheetViews>
    <sheetView view="pageLayout" topLeftCell="A33" zoomScaleNormal="100" workbookViewId="0">
      <selection activeCell="C64" sqref="C64"/>
    </sheetView>
  </sheetViews>
  <sheetFormatPr defaultRowHeight="12.75" x14ac:dyDescent="0.2"/>
  <cols>
    <col min="1" max="1" width="25.42578125" style="5" customWidth="1"/>
    <col min="2" max="3" width="15" style="5" bestFit="1" customWidth="1"/>
    <col min="4" max="16384" width="9.140625" style="1"/>
  </cols>
  <sheetData>
    <row r="1" spans="1:6" ht="16.5" x14ac:dyDescent="0.2">
      <c r="A1" s="370" t="s">
        <v>120</v>
      </c>
      <c r="B1" s="1"/>
      <c r="C1" s="1"/>
      <c r="F1" s="595" t="s">
        <v>281</v>
      </c>
    </row>
    <row r="2" spans="1:6" x14ac:dyDescent="0.2">
      <c r="A2" s="1"/>
      <c r="B2" s="1"/>
      <c r="C2" s="1"/>
    </row>
    <row r="3" spans="1:6" x14ac:dyDescent="0.2">
      <c r="A3" s="1"/>
      <c r="B3" s="1"/>
      <c r="C3" s="1"/>
    </row>
    <row r="4" spans="1:6" s="109" customFormat="1" ht="14.25" x14ac:dyDescent="0.2">
      <c r="A4" s="365" t="s">
        <v>119</v>
      </c>
      <c r="B4" s="365"/>
    </row>
    <row r="5" spans="1:6" s="109" customFormat="1" ht="15" thickBot="1" x14ac:dyDescent="0.25">
      <c r="C5" s="363" t="s">
        <v>43</v>
      </c>
    </row>
    <row r="6" spans="1:6" s="109" customFormat="1" ht="15.75" thickBot="1" x14ac:dyDescent="0.3">
      <c r="A6" s="362" t="s">
        <v>42</v>
      </c>
      <c r="B6" s="362" t="s">
        <v>117</v>
      </c>
      <c r="C6" s="362" t="s">
        <v>116</v>
      </c>
    </row>
    <row r="7" spans="1:6" s="109" customFormat="1" ht="15" thickBot="1" x14ac:dyDescent="0.25">
      <c r="A7" s="359" t="s">
        <v>113</v>
      </c>
      <c r="B7" s="368">
        <v>630236.73</v>
      </c>
      <c r="C7" s="359"/>
    </row>
    <row r="8" spans="1:6" s="109" customFormat="1" ht="14.25" hidden="1" x14ac:dyDescent="0.2">
      <c r="A8" s="361"/>
      <c r="B8" s="369"/>
      <c r="C8" s="360"/>
    </row>
    <row r="9" spans="1:6" s="109" customFormat="1" ht="14.25" hidden="1" x14ac:dyDescent="0.2">
      <c r="A9" s="361"/>
      <c r="B9" s="369"/>
      <c r="C9" s="360"/>
    </row>
    <row r="10" spans="1:6" s="109" customFormat="1" ht="15" hidden="1" thickBot="1" x14ac:dyDescent="0.25">
      <c r="A10" s="359"/>
      <c r="B10" s="368"/>
      <c r="C10" s="358"/>
    </row>
    <row r="11" spans="1:6" s="109" customFormat="1" ht="15.75" thickBot="1" x14ac:dyDescent="0.3">
      <c r="A11" s="357" t="s">
        <v>112</v>
      </c>
      <c r="B11" s="356">
        <f>SUM(B7:B10)</f>
        <v>630236.73</v>
      </c>
      <c r="C11" s="356">
        <f>SUM(C8:C10)</f>
        <v>0</v>
      </c>
    </row>
    <row r="12" spans="1:6" s="109" customFormat="1" ht="15" x14ac:dyDescent="0.25">
      <c r="A12" s="367"/>
      <c r="B12" s="366"/>
      <c r="C12" s="366"/>
    </row>
    <row r="13" spans="1:6" s="109" customFormat="1" ht="15" x14ac:dyDescent="0.25">
      <c r="A13" s="367"/>
      <c r="B13" s="366"/>
      <c r="C13" s="366"/>
    </row>
    <row r="14" spans="1:6" s="109" customFormat="1" ht="15" x14ac:dyDescent="0.25">
      <c r="A14" s="367"/>
      <c r="B14" s="366"/>
      <c r="C14" s="366"/>
    </row>
    <row r="15" spans="1:6" s="109" customFormat="1" ht="14.25" x14ac:dyDescent="0.2">
      <c r="B15" s="364"/>
      <c r="C15" s="364"/>
    </row>
    <row r="16" spans="1:6" s="109" customFormat="1" ht="14.25" x14ac:dyDescent="0.2">
      <c r="A16" s="365" t="s">
        <v>118</v>
      </c>
      <c r="B16" s="364"/>
      <c r="C16" s="364"/>
    </row>
    <row r="17" spans="1:3" s="109" customFormat="1" ht="15" thickBot="1" x14ac:dyDescent="0.25">
      <c r="B17" s="364"/>
      <c r="C17" s="363" t="s">
        <v>43</v>
      </c>
    </row>
    <row r="18" spans="1:3" s="109" customFormat="1" ht="15.75" thickBot="1" x14ac:dyDescent="0.3">
      <c r="A18" s="362" t="s">
        <v>42</v>
      </c>
      <c r="B18" s="362" t="s">
        <v>117</v>
      </c>
      <c r="C18" s="362" t="s">
        <v>116</v>
      </c>
    </row>
    <row r="19" spans="1:3" s="109" customFormat="1" ht="14.25" x14ac:dyDescent="0.2">
      <c r="A19" s="359" t="s">
        <v>115</v>
      </c>
      <c r="B19" s="358"/>
      <c r="C19" s="358"/>
    </row>
    <row r="20" spans="1:3" s="109" customFormat="1" ht="14.25" x14ac:dyDescent="0.2">
      <c r="A20" s="361" t="s">
        <v>114</v>
      </c>
      <c r="B20" s="360">
        <v>52000</v>
      </c>
      <c r="C20" s="360"/>
    </row>
    <row r="21" spans="1:3" s="109" customFormat="1" ht="15" thickBot="1" x14ac:dyDescent="0.25">
      <c r="A21" s="361" t="s">
        <v>113</v>
      </c>
      <c r="B21" s="360">
        <v>254672.27</v>
      </c>
      <c r="C21" s="360"/>
    </row>
    <row r="22" spans="1:3" s="109" customFormat="1" ht="14.25" hidden="1" x14ac:dyDescent="0.2">
      <c r="A22" s="361"/>
      <c r="B22" s="360"/>
      <c r="C22" s="360"/>
    </row>
    <row r="23" spans="1:3" s="109" customFormat="1" ht="14.25" hidden="1" x14ac:dyDescent="0.2">
      <c r="A23" s="361"/>
      <c r="B23" s="360"/>
      <c r="C23" s="360"/>
    </row>
    <row r="24" spans="1:3" s="109" customFormat="1" ht="14.25" hidden="1" x14ac:dyDescent="0.2">
      <c r="A24" s="361"/>
      <c r="B24" s="360"/>
      <c r="C24" s="360"/>
    </row>
    <row r="25" spans="1:3" s="109" customFormat="1" ht="15" hidden="1" thickBot="1" x14ac:dyDescent="0.25">
      <c r="A25" s="359"/>
      <c r="B25" s="358"/>
      <c r="C25" s="358"/>
    </row>
    <row r="26" spans="1:3" s="109" customFormat="1" ht="15.75" thickBot="1" x14ac:dyDescent="0.3">
      <c r="A26" s="357" t="s">
        <v>112</v>
      </c>
      <c r="B26" s="356">
        <f>SUM(B20:B25)</f>
        <v>306672.27</v>
      </c>
      <c r="C26" s="356">
        <f>SUM(C25:C25)</f>
        <v>0</v>
      </c>
    </row>
    <row r="27" spans="1:3" x14ac:dyDescent="0.2">
      <c r="A27" s="1"/>
      <c r="B27" s="355"/>
      <c r="C27" s="355"/>
    </row>
    <row r="28" spans="1:3" x14ac:dyDescent="0.2">
      <c r="A28" s="1"/>
      <c r="B28" s="355"/>
      <c r="C28" s="355"/>
    </row>
    <row r="29" spans="1:3" x14ac:dyDescent="0.2">
      <c r="A29" s="1"/>
      <c r="B29" s="1"/>
      <c r="C29" s="1"/>
    </row>
    <row r="30" spans="1:3" x14ac:dyDescent="0.2">
      <c r="A30" s="1"/>
      <c r="B30" s="1"/>
      <c r="C30" s="1"/>
    </row>
    <row r="31" spans="1:3" x14ac:dyDescent="0.2">
      <c r="A31" s="1"/>
      <c r="B31" s="1"/>
      <c r="C31" s="1"/>
    </row>
    <row r="32" spans="1:3" x14ac:dyDescent="0.2">
      <c r="A32" s="1"/>
      <c r="B32" s="1"/>
      <c r="C32" s="1"/>
    </row>
    <row r="33" spans="1:3" x14ac:dyDescent="0.2">
      <c r="A33" s="1"/>
      <c r="B33" s="1"/>
      <c r="C33" s="1"/>
    </row>
    <row r="34" spans="1:3" x14ac:dyDescent="0.2">
      <c r="A34" s="1"/>
      <c r="B34" s="1"/>
      <c r="C34" s="1"/>
    </row>
    <row r="35" spans="1:3" x14ac:dyDescent="0.2">
      <c r="A35" s="1"/>
      <c r="B35" s="1"/>
      <c r="C35" s="1"/>
    </row>
    <row r="36" spans="1:3" x14ac:dyDescent="0.2">
      <c r="A36" s="1"/>
      <c r="B36" s="1"/>
      <c r="C36" s="1"/>
    </row>
    <row r="63" spans="3:3" x14ac:dyDescent="0.2">
      <c r="C63" s="354" t="s">
        <v>295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H67"/>
  <sheetViews>
    <sheetView view="pageLayout" topLeftCell="A43" zoomScaleNormal="100" workbookViewId="0">
      <selection activeCell="C68" sqref="C68"/>
    </sheetView>
  </sheetViews>
  <sheetFormatPr defaultRowHeight="12.75" x14ac:dyDescent="0.2"/>
  <cols>
    <col min="1" max="1" width="31.28515625" style="1" bestFit="1" customWidth="1"/>
    <col min="2" max="2" width="14.42578125" style="1" customWidth="1"/>
    <col min="3" max="3" width="15.42578125" style="1" customWidth="1"/>
    <col min="4" max="4" width="17.42578125" style="1" customWidth="1"/>
    <col min="5" max="5" width="15.5703125" style="1" customWidth="1"/>
    <col min="6" max="16384" width="9.140625" style="1"/>
  </cols>
  <sheetData>
    <row r="1" spans="1:7" ht="16.5" x14ac:dyDescent="0.2">
      <c r="A1" s="42" t="s">
        <v>168</v>
      </c>
      <c r="B1" s="429"/>
      <c r="C1" s="429"/>
      <c r="D1" s="429"/>
      <c r="E1" s="429"/>
      <c r="F1" s="595" t="s">
        <v>282</v>
      </c>
      <c r="G1" s="5"/>
    </row>
    <row r="2" spans="1:7" x14ac:dyDescent="0.2">
      <c r="A2" s="374"/>
      <c r="B2" s="374"/>
      <c r="C2" s="374"/>
      <c r="D2" s="374"/>
      <c r="E2" s="374"/>
      <c r="F2" s="5"/>
      <c r="G2" s="5"/>
    </row>
    <row r="3" spans="1:7" ht="15.75" x14ac:dyDescent="0.25">
      <c r="A3" s="607" t="s">
        <v>44</v>
      </c>
      <c r="B3" s="604"/>
      <c r="C3" s="604"/>
      <c r="D3" s="429"/>
      <c r="E3" s="429"/>
      <c r="F3" s="5"/>
      <c r="G3" s="5"/>
    </row>
    <row r="4" spans="1:7" ht="16.5" customHeight="1" thickBot="1" x14ac:dyDescent="0.25">
      <c r="A4" s="429"/>
      <c r="B4" s="429"/>
      <c r="C4" s="429"/>
      <c r="D4" s="429"/>
      <c r="E4" s="428" t="s">
        <v>167</v>
      </c>
      <c r="F4" s="5"/>
      <c r="G4" s="5"/>
    </row>
    <row r="5" spans="1:7" x14ac:dyDescent="0.2">
      <c r="A5" s="427" t="s">
        <v>166</v>
      </c>
      <c r="B5" s="426" t="s">
        <v>165</v>
      </c>
      <c r="C5" s="426" t="s">
        <v>165</v>
      </c>
      <c r="D5" s="426" t="s">
        <v>165</v>
      </c>
      <c r="E5" s="426" t="s">
        <v>165</v>
      </c>
      <c r="F5" s="94"/>
      <c r="G5" s="5"/>
    </row>
    <row r="6" spans="1:7" x14ac:dyDescent="0.2">
      <c r="A6" s="425" t="s">
        <v>164</v>
      </c>
      <c r="B6" s="424" t="s">
        <v>163</v>
      </c>
      <c r="C6" s="424" t="s">
        <v>163</v>
      </c>
      <c r="D6" s="424" t="s">
        <v>162</v>
      </c>
      <c r="E6" s="424" t="s">
        <v>162</v>
      </c>
      <c r="F6" s="94"/>
      <c r="G6" s="5"/>
    </row>
    <row r="7" spans="1:7" ht="13.5" thickBot="1" x14ac:dyDescent="0.25">
      <c r="A7" s="423"/>
      <c r="B7" s="422" t="s">
        <v>161</v>
      </c>
      <c r="C7" s="422" t="s">
        <v>160</v>
      </c>
      <c r="D7" s="422" t="s">
        <v>161</v>
      </c>
      <c r="E7" s="422" t="s">
        <v>160</v>
      </c>
      <c r="F7" s="94"/>
      <c r="G7" s="5"/>
    </row>
    <row r="8" spans="1:7" ht="16.5" thickTop="1" thickBot="1" x14ac:dyDescent="0.3">
      <c r="A8" s="421" t="s">
        <v>159</v>
      </c>
      <c r="B8" s="420">
        <f>SUM(B9:B14)</f>
        <v>22372</v>
      </c>
      <c r="C8" s="420">
        <f>SUM(C9:C14)</f>
        <v>8042</v>
      </c>
      <c r="D8" s="420">
        <f>SUM(D9:D14)</f>
        <v>11828</v>
      </c>
      <c r="E8" s="420">
        <f>SUM(E9:E14)</f>
        <v>7255</v>
      </c>
      <c r="F8" s="223"/>
      <c r="G8" s="5"/>
    </row>
    <row r="9" spans="1:7" x14ac:dyDescent="0.2">
      <c r="A9" s="419" t="s">
        <v>158</v>
      </c>
      <c r="B9" s="379">
        <v>20726</v>
      </c>
      <c r="C9" s="379">
        <v>7487</v>
      </c>
      <c r="D9" s="379">
        <v>10745</v>
      </c>
      <c r="E9" s="379">
        <v>6619</v>
      </c>
      <c r="F9" s="397"/>
      <c r="G9" s="94"/>
    </row>
    <row r="10" spans="1:7" x14ac:dyDescent="0.2">
      <c r="A10" s="418" t="s">
        <v>157</v>
      </c>
      <c r="B10" s="400">
        <v>0</v>
      </c>
      <c r="C10" s="400">
        <v>0</v>
      </c>
      <c r="D10" s="400">
        <v>0</v>
      </c>
      <c r="E10" s="400">
        <v>0</v>
      </c>
      <c r="F10" s="397"/>
      <c r="G10" s="94"/>
    </row>
    <row r="11" spans="1:7" x14ac:dyDescent="0.2">
      <c r="A11" s="402" t="s">
        <v>156</v>
      </c>
      <c r="B11" s="400">
        <v>83</v>
      </c>
      <c r="C11" s="400">
        <v>513</v>
      </c>
      <c r="D11" s="400">
        <v>47</v>
      </c>
      <c r="E11" s="400">
        <v>464</v>
      </c>
      <c r="F11" s="397"/>
      <c r="G11" s="94"/>
    </row>
    <row r="12" spans="1:7" x14ac:dyDescent="0.2">
      <c r="A12" s="417" t="s">
        <v>155</v>
      </c>
      <c r="B12" s="416">
        <v>0</v>
      </c>
      <c r="C12" s="416">
        <v>0</v>
      </c>
      <c r="D12" s="416">
        <v>0</v>
      </c>
      <c r="E12" s="416">
        <v>0</v>
      </c>
      <c r="F12" s="397"/>
      <c r="G12" s="94"/>
    </row>
    <row r="13" spans="1:7" x14ac:dyDescent="0.2">
      <c r="A13" s="402" t="s">
        <v>154</v>
      </c>
      <c r="B13" s="400">
        <v>1563</v>
      </c>
      <c r="C13" s="400">
        <v>42</v>
      </c>
      <c r="D13" s="400">
        <v>1036</v>
      </c>
      <c r="E13" s="400">
        <v>172</v>
      </c>
      <c r="F13" s="397"/>
      <c r="G13" s="94"/>
    </row>
    <row r="14" spans="1:7" ht="13.5" thickBot="1" x14ac:dyDescent="0.25">
      <c r="A14" s="415" t="s">
        <v>153</v>
      </c>
      <c r="B14" s="414">
        <v>0</v>
      </c>
      <c r="C14" s="414">
        <v>0</v>
      </c>
      <c r="D14" s="414">
        <v>0</v>
      </c>
      <c r="E14" s="414">
        <v>0</v>
      </c>
      <c r="F14" s="397"/>
      <c r="G14" s="94"/>
    </row>
    <row r="15" spans="1:7" ht="13.5" thickBot="1" x14ac:dyDescent="0.25">
      <c r="A15" s="413" t="s">
        <v>152</v>
      </c>
      <c r="B15" s="411">
        <v>20291</v>
      </c>
      <c r="C15" s="412">
        <v>0</v>
      </c>
      <c r="D15" s="411">
        <v>19495</v>
      </c>
      <c r="E15" s="411">
        <v>0</v>
      </c>
      <c r="F15" s="94"/>
      <c r="G15" s="5"/>
    </row>
    <row r="16" spans="1:7" ht="13.5" thickBot="1" x14ac:dyDescent="0.25">
      <c r="A16" s="410" t="s">
        <v>151</v>
      </c>
      <c r="B16" s="409">
        <v>14402</v>
      </c>
      <c r="C16" s="409">
        <v>0</v>
      </c>
      <c r="D16" s="409">
        <v>13549</v>
      </c>
      <c r="E16" s="409">
        <v>0</v>
      </c>
      <c r="F16" s="94"/>
      <c r="G16" s="5"/>
    </row>
    <row r="17" spans="1:8" ht="16.5" thickTop="1" thickBot="1" x14ac:dyDescent="0.3">
      <c r="A17" s="394" t="s">
        <v>150</v>
      </c>
      <c r="B17" s="392">
        <f>SUM(B8,B15,B16)</f>
        <v>57065</v>
      </c>
      <c r="C17" s="393">
        <f>SUM(C9:C16)</f>
        <v>8042</v>
      </c>
      <c r="D17" s="392">
        <f>SUM(D8+D15+D16)</f>
        <v>44872</v>
      </c>
      <c r="E17" s="392">
        <f>SUM(E9:E16)</f>
        <v>7255</v>
      </c>
      <c r="F17" s="94"/>
      <c r="G17" s="5"/>
    </row>
    <row r="18" spans="1:8" ht="13.5" thickTop="1" x14ac:dyDescent="0.2">
      <c r="A18" s="408" t="s">
        <v>149</v>
      </c>
      <c r="B18" s="406">
        <v>18585</v>
      </c>
      <c r="C18" s="405">
        <v>3549</v>
      </c>
      <c r="D18" s="406">
        <v>9598</v>
      </c>
      <c r="E18" s="405">
        <v>3379</v>
      </c>
      <c r="F18" s="94"/>
      <c r="G18" s="5"/>
    </row>
    <row r="19" spans="1:8" x14ac:dyDescent="0.2">
      <c r="A19" s="407" t="s">
        <v>131</v>
      </c>
      <c r="B19" s="406">
        <v>0</v>
      </c>
      <c r="C19" s="405">
        <v>0</v>
      </c>
      <c r="D19" s="406">
        <v>0</v>
      </c>
      <c r="E19" s="405">
        <v>0</v>
      </c>
      <c r="F19" s="94"/>
      <c r="G19" s="5"/>
    </row>
    <row r="20" spans="1:8" x14ac:dyDescent="0.2">
      <c r="A20" s="403" t="s">
        <v>148</v>
      </c>
      <c r="B20" s="401">
        <v>3724</v>
      </c>
      <c r="C20" s="400">
        <v>536</v>
      </c>
      <c r="D20" s="401">
        <v>3580</v>
      </c>
      <c r="E20" s="400">
        <v>609</v>
      </c>
      <c r="F20" s="94"/>
      <c r="G20" s="5"/>
    </row>
    <row r="21" spans="1:8" x14ac:dyDescent="0.2">
      <c r="A21" s="403" t="s">
        <v>147</v>
      </c>
      <c r="B21" s="401">
        <v>14</v>
      </c>
      <c r="C21" s="400">
        <v>131</v>
      </c>
      <c r="D21" s="401">
        <v>26</v>
      </c>
      <c r="E21" s="400">
        <v>93</v>
      </c>
      <c r="F21" s="94"/>
      <c r="G21" s="5"/>
    </row>
    <row r="22" spans="1:8" x14ac:dyDescent="0.2">
      <c r="A22" s="403" t="s">
        <v>146</v>
      </c>
      <c r="B22" s="401">
        <v>1560</v>
      </c>
      <c r="C22" s="400">
        <v>277</v>
      </c>
      <c r="D22" s="401">
        <v>817</v>
      </c>
      <c r="E22" s="400">
        <v>179</v>
      </c>
      <c r="F22" s="94"/>
      <c r="G22" s="5"/>
    </row>
    <row r="23" spans="1:8" ht="14.25" x14ac:dyDescent="0.2">
      <c r="A23" s="404" t="s">
        <v>145</v>
      </c>
      <c r="B23" s="401">
        <v>2</v>
      </c>
      <c r="C23" s="400">
        <v>0</v>
      </c>
      <c r="D23" s="401">
        <v>0</v>
      </c>
      <c r="E23" s="400">
        <v>0</v>
      </c>
      <c r="F23" s="94"/>
      <c r="G23" s="5"/>
    </row>
    <row r="24" spans="1:8" x14ac:dyDescent="0.2">
      <c r="A24" s="403" t="s">
        <v>144</v>
      </c>
      <c r="B24" s="401">
        <v>3164</v>
      </c>
      <c r="C24" s="400">
        <v>340</v>
      </c>
      <c r="D24" s="401">
        <v>3165</v>
      </c>
      <c r="E24" s="400">
        <v>302</v>
      </c>
      <c r="F24" s="94"/>
      <c r="G24" s="5"/>
    </row>
    <row r="25" spans="1:8" x14ac:dyDescent="0.2">
      <c r="A25" s="402" t="s">
        <v>131</v>
      </c>
      <c r="B25" s="401">
        <v>0</v>
      </c>
      <c r="C25" s="400">
        <v>0</v>
      </c>
      <c r="D25" s="401">
        <v>0</v>
      </c>
      <c r="E25" s="400">
        <v>0</v>
      </c>
      <c r="F25" s="94"/>
      <c r="G25" s="5"/>
    </row>
    <row r="26" spans="1:8" x14ac:dyDescent="0.2">
      <c r="A26" s="403" t="s">
        <v>143</v>
      </c>
      <c r="B26" s="401">
        <v>17764</v>
      </c>
      <c r="C26" s="400">
        <v>932</v>
      </c>
      <c r="D26" s="401">
        <v>16845</v>
      </c>
      <c r="E26" s="400">
        <v>1132</v>
      </c>
      <c r="F26" s="94"/>
      <c r="G26" s="5"/>
    </row>
    <row r="27" spans="1:8" x14ac:dyDescent="0.2">
      <c r="A27" s="402" t="s">
        <v>131</v>
      </c>
      <c r="B27" s="401">
        <v>15072</v>
      </c>
      <c r="C27" s="400">
        <v>0</v>
      </c>
      <c r="D27" s="401">
        <v>14467</v>
      </c>
      <c r="E27" s="400">
        <v>0</v>
      </c>
      <c r="F27" s="94"/>
      <c r="G27" s="5"/>
    </row>
    <row r="28" spans="1:8" x14ac:dyDescent="0.2">
      <c r="A28" s="403" t="s">
        <v>142</v>
      </c>
      <c r="B28" s="401">
        <v>5762</v>
      </c>
      <c r="C28" s="400">
        <v>313</v>
      </c>
      <c r="D28" s="401">
        <v>5452</v>
      </c>
      <c r="E28" s="400">
        <v>356</v>
      </c>
      <c r="F28" s="94"/>
      <c r="G28" s="5"/>
    </row>
    <row r="29" spans="1:8" x14ac:dyDescent="0.2">
      <c r="A29" s="402" t="s">
        <v>131</v>
      </c>
      <c r="B29" s="401">
        <v>4870</v>
      </c>
      <c r="C29" s="400">
        <v>0</v>
      </c>
      <c r="D29" s="401">
        <v>4685</v>
      </c>
      <c r="E29" s="400">
        <v>0</v>
      </c>
      <c r="F29" s="94"/>
      <c r="G29" s="5"/>
    </row>
    <row r="30" spans="1:8" x14ac:dyDescent="0.2">
      <c r="A30" s="403" t="s">
        <v>141</v>
      </c>
      <c r="B30" s="401">
        <v>74</v>
      </c>
      <c r="C30" s="400">
        <v>4</v>
      </c>
      <c r="D30" s="401">
        <v>74</v>
      </c>
      <c r="E30" s="400">
        <v>5</v>
      </c>
      <c r="F30" s="94"/>
      <c r="G30" s="5"/>
    </row>
    <row r="31" spans="1:8" x14ac:dyDescent="0.2">
      <c r="A31" s="402" t="s">
        <v>131</v>
      </c>
      <c r="B31" s="401">
        <v>65</v>
      </c>
      <c r="C31" s="400">
        <v>0</v>
      </c>
      <c r="D31" s="401">
        <v>64</v>
      </c>
      <c r="E31" s="400">
        <v>0</v>
      </c>
      <c r="F31" s="94"/>
      <c r="G31" s="5"/>
    </row>
    <row r="32" spans="1:8" x14ac:dyDescent="0.2">
      <c r="A32" s="403" t="s">
        <v>140</v>
      </c>
      <c r="B32" s="401">
        <v>583</v>
      </c>
      <c r="C32" s="400">
        <v>26</v>
      </c>
      <c r="D32" s="401">
        <v>674</v>
      </c>
      <c r="E32" s="400">
        <v>44</v>
      </c>
      <c r="F32" s="94"/>
      <c r="G32" s="5"/>
      <c r="H32" s="397"/>
    </row>
    <row r="33" spans="1:8" x14ac:dyDescent="0.2">
      <c r="A33" s="402" t="s">
        <v>131</v>
      </c>
      <c r="B33" s="401">
        <v>284</v>
      </c>
      <c r="C33" s="400">
        <v>0</v>
      </c>
      <c r="D33" s="401">
        <v>279</v>
      </c>
      <c r="E33" s="400">
        <v>0</v>
      </c>
      <c r="F33" s="94"/>
      <c r="G33" s="5"/>
    </row>
    <row r="34" spans="1:8" x14ac:dyDescent="0.2">
      <c r="A34" s="403" t="s">
        <v>139</v>
      </c>
      <c r="B34" s="401">
        <v>0</v>
      </c>
      <c r="C34" s="400">
        <v>0</v>
      </c>
      <c r="D34" s="401">
        <v>0</v>
      </c>
      <c r="E34" s="400">
        <v>0</v>
      </c>
      <c r="F34" s="94"/>
      <c r="G34" s="5"/>
    </row>
    <row r="35" spans="1:8" x14ac:dyDescent="0.2">
      <c r="A35" s="403" t="s">
        <v>138</v>
      </c>
      <c r="B35" s="401">
        <v>0</v>
      </c>
      <c r="C35" s="400">
        <v>0</v>
      </c>
      <c r="D35" s="401">
        <v>0</v>
      </c>
      <c r="E35" s="400">
        <v>0</v>
      </c>
      <c r="F35" s="94"/>
      <c r="G35" s="5"/>
    </row>
    <row r="36" spans="1:8" x14ac:dyDescent="0.2">
      <c r="A36" s="403" t="s">
        <v>137</v>
      </c>
      <c r="B36" s="401">
        <v>2</v>
      </c>
      <c r="C36" s="400">
        <v>0</v>
      </c>
      <c r="D36" s="401">
        <v>0</v>
      </c>
      <c r="E36" s="400">
        <v>1</v>
      </c>
      <c r="F36" s="94"/>
      <c r="G36" s="5"/>
    </row>
    <row r="37" spans="1:8" x14ac:dyDescent="0.2">
      <c r="A37" s="403" t="s">
        <v>136</v>
      </c>
      <c r="B37" s="401">
        <v>0</v>
      </c>
      <c r="C37" s="400">
        <v>0</v>
      </c>
      <c r="D37" s="401">
        <v>0</v>
      </c>
      <c r="E37" s="400">
        <v>0</v>
      </c>
      <c r="F37" s="94"/>
      <c r="G37" s="5"/>
    </row>
    <row r="38" spans="1:8" x14ac:dyDescent="0.2">
      <c r="A38" s="403" t="s">
        <v>135</v>
      </c>
      <c r="B38" s="401">
        <v>0</v>
      </c>
      <c r="C38" s="400">
        <v>0</v>
      </c>
      <c r="D38" s="401">
        <v>3</v>
      </c>
      <c r="E38" s="400">
        <v>0</v>
      </c>
      <c r="F38" s="94"/>
      <c r="G38" s="5"/>
    </row>
    <row r="39" spans="1:8" x14ac:dyDescent="0.2">
      <c r="A39" s="403" t="s">
        <v>134</v>
      </c>
      <c r="B39" s="401">
        <v>0</v>
      </c>
      <c r="C39" s="400">
        <v>0</v>
      </c>
      <c r="D39" s="401">
        <v>0</v>
      </c>
      <c r="E39" s="400">
        <v>0</v>
      </c>
      <c r="F39" s="94"/>
      <c r="G39" s="5"/>
    </row>
    <row r="40" spans="1:8" x14ac:dyDescent="0.2">
      <c r="A40" s="403" t="s">
        <v>133</v>
      </c>
      <c r="B40" s="401">
        <v>2223</v>
      </c>
      <c r="C40" s="400">
        <v>39</v>
      </c>
      <c r="D40" s="401">
        <v>2766</v>
      </c>
      <c r="E40" s="400">
        <v>49</v>
      </c>
      <c r="F40" s="94"/>
      <c r="G40" s="5"/>
      <c r="H40" s="397"/>
    </row>
    <row r="41" spans="1:8" x14ac:dyDescent="0.2">
      <c r="A41" s="403" t="s">
        <v>132</v>
      </c>
      <c r="B41" s="401">
        <v>2909</v>
      </c>
      <c r="C41" s="400">
        <v>49</v>
      </c>
      <c r="D41" s="401">
        <v>1414</v>
      </c>
      <c r="E41" s="400">
        <v>22</v>
      </c>
      <c r="F41" s="94"/>
      <c r="G41" s="5"/>
    </row>
    <row r="42" spans="1:8" x14ac:dyDescent="0.2">
      <c r="A42" s="402" t="s">
        <v>131</v>
      </c>
      <c r="B42" s="401">
        <v>0</v>
      </c>
      <c r="C42" s="400">
        <v>0</v>
      </c>
      <c r="D42" s="401">
        <v>0</v>
      </c>
      <c r="E42" s="400">
        <v>0</v>
      </c>
      <c r="F42" s="94"/>
      <c r="G42" s="5"/>
      <c r="H42" s="399"/>
    </row>
    <row r="43" spans="1:8" ht="13.5" thickBot="1" x14ac:dyDescent="0.25">
      <c r="A43" s="398" t="s">
        <v>130</v>
      </c>
      <c r="B43" s="397">
        <v>0</v>
      </c>
      <c r="C43" s="396">
        <v>57</v>
      </c>
      <c r="D43" s="397">
        <v>0</v>
      </c>
      <c r="E43" s="396">
        <v>0</v>
      </c>
      <c r="F43" s="94"/>
      <c r="G43" s="5"/>
      <c r="H43" s="395"/>
    </row>
    <row r="44" spans="1:8" ht="16.5" thickTop="1" thickBot="1" x14ac:dyDescent="0.3">
      <c r="A44" s="394" t="s">
        <v>129</v>
      </c>
      <c r="B44" s="393">
        <f>SUM(B18,B20:B24,B26,B28,B30+B32,B34:B41,B43,)</f>
        <v>56366</v>
      </c>
      <c r="C44" s="392">
        <f>SUM(C18,C20:C24,C26,C28,C32,C34:C41,C43+C30)</f>
        <v>6253</v>
      </c>
      <c r="D44" s="392">
        <f>SUM(D18,D20:D24,D26,D28,D30+D32,D34:D41,D43,)</f>
        <v>44414</v>
      </c>
      <c r="E44" s="391">
        <f>SUM(E18:E43)</f>
        <v>6171</v>
      </c>
      <c r="F44" s="299"/>
      <c r="G44" s="386"/>
      <c r="H44" s="386"/>
    </row>
    <row r="45" spans="1:8" ht="16.5" thickTop="1" thickBot="1" x14ac:dyDescent="0.3">
      <c r="A45" s="390" t="s">
        <v>128</v>
      </c>
      <c r="B45" s="389">
        <f>B17-B44</f>
        <v>699</v>
      </c>
      <c r="C45" s="388">
        <f>C17-C44</f>
        <v>1789</v>
      </c>
      <c r="D45" s="388">
        <f>D17-D44</f>
        <v>458</v>
      </c>
      <c r="E45" s="387">
        <f>E17-E44</f>
        <v>1084</v>
      </c>
      <c r="F45" s="94"/>
      <c r="G45" s="386"/>
      <c r="H45" s="386"/>
    </row>
    <row r="46" spans="1:8" ht="13.5" thickBot="1" x14ac:dyDescent="0.25">
      <c r="A46" s="374"/>
      <c r="B46" s="374"/>
      <c r="C46" s="374"/>
      <c r="D46" s="374"/>
      <c r="E46" s="374"/>
      <c r="F46" s="94"/>
      <c r="G46" s="5"/>
    </row>
    <row r="47" spans="1:8" ht="13.5" thickBot="1" x14ac:dyDescent="0.25">
      <c r="A47" s="385" t="s">
        <v>127</v>
      </c>
      <c r="B47" s="383" t="s">
        <v>126</v>
      </c>
      <c r="C47" s="384" t="s">
        <v>125</v>
      </c>
      <c r="D47" s="383" t="s">
        <v>124</v>
      </c>
      <c r="E47" s="382" t="s">
        <v>78</v>
      </c>
      <c r="F47" s="94"/>
      <c r="G47" s="5"/>
    </row>
    <row r="48" spans="1:8" x14ac:dyDescent="0.2">
      <c r="A48" s="381" t="s">
        <v>122</v>
      </c>
      <c r="B48" s="379">
        <v>1845</v>
      </c>
      <c r="C48" s="380">
        <v>374</v>
      </c>
      <c r="D48" s="379">
        <v>18985</v>
      </c>
      <c r="E48" s="378">
        <v>350</v>
      </c>
      <c r="F48" s="94"/>
      <c r="G48" s="5"/>
    </row>
    <row r="49" spans="1:7" ht="13.5" thickBot="1" x14ac:dyDescent="0.25">
      <c r="A49" s="371" t="s">
        <v>121</v>
      </c>
      <c r="B49" s="376">
        <v>1988</v>
      </c>
      <c r="C49" s="377">
        <v>796</v>
      </c>
      <c r="D49" s="376">
        <v>17238</v>
      </c>
      <c r="E49" s="375">
        <v>511</v>
      </c>
      <c r="F49" s="94"/>
      <c r="G49" s="5"/>
    </row>
    <row r="50" spans="1:7" ht="13.5" thickBot="1" x14ac:dyDescent="0.25">
      <c r="A50" s="374"/>
      <c r="B50" s="374"/>
      <c r="C50" s="374"/>
      <c r="D50" s="374"/>
      <c r="E50" s="374"/>
      <c r="F50" s="94"/>
      <c r="G50" s="5"/>
    </row>
    <row r="51" spans="1:7" ht="13.5" thickBot="1" x14ac:dyDescent="0.25">
      <c r="A51" s="373" t="s">
        <v>123</v>
      </c>
      <c r="B51" s="608" t="s">
        <v>116</v>
      </c>
      <c r="C51" s="609"/>
      <c r="D51" s="608" t="s">
        <v>117</v>
      </c>
      <c r="E51" s="609"/>
      <c r="F51" s="94"/>
      <c r="G51" s="5"/>
    </row>
    <row r="52" spans="1:7" x14ac:dyDescent="0.2">
      <c r="A52" s="372" t="s">
        <v>122</v>
      </c>
      <c r="B52" s="610">
        <v>47633</v>
      </c>
      <c r="C52" s="611"/>
      <c r="D52" s="610">
        <v>42106</v>
      </c>
      <c r="E52" s="611"/>
      <c r="F52" s="94"/>
      <c r="G52" s="5"/>
    </row>
    <row r="53" spans="1:7" ht="13.5" thickBot="1" x14ac:dyDescent="0.25">
      <c r="A53" s="371" t="s">
        <v>121</v>
      </c>
      <c r="B53" s="605">
        <v>4967</v>
      </c>
      <c r="C53" s="606"/>
      <c r="D53" s="605">
        <v>44154</v>
      </c>
      <c r="E53" s="606"/>
      <c r="F53" s="94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7" spans="3:3" x14ac:dyDescent="0.2">
      <c r="C67" s="45" t="s">
        <v>300</v>
      </c>
    </row>
  </sheetData>
  <mergeCells count="7">
    <mergeCell ref="B53:C53"/>
    <mergeCell ref="D53:E53"/>
    <mergeCell ref="A3:C3"/>
    <mergeCell ref="B51:C51"/>
    <mergeCell ref="D51:E51"/>
    <mergeCell ref="B52:C52"/>
    <mergeCell ref="D52:E52"/>
  </mergeCells>
  <pageMargins left="0.7" right="0.7" top="0.75" bottom="0.75" header="0.3" footer="0.3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3</vt:i4>
      </vt:variant>
    </vt:vector>
  </HeadingPairs>
  <TitlesOfParts>
    <vt:vector size="15" baseType="lpstr">
      <vt:lpstr>41 4</vt:lpstr>
      <vt:lpstr>41 5</vt:lpstr>
      <vt:lpstr>41 6</vt:lpstr>
      <vt:lpstr>41 7</vt:lpstr>
      <vt:lpstr>41 8</vt:lpstr>
      <vt:lpstr>41 9</vt:lpstr>
      <vt:lpstr>41 10</vt:lpstr>
      <vt:lpstr>41 11</vt:lpstr>
      <vt:lpstr>41 12</vt:lpstr>
      <vt:lpstr>41 13</vt:lpstr>
      <vt:lpstr>LDN</vt:lpstr>
      <vt:lpstr>CSOP</vt:lpstr>
      <vt:lpstr>'41 6'!Oblast_tisku</vt:lpstr>
      <vt:lpstr>'41 7'!Oblast_tisku</vt:lpstr>
      <vt:lpstr>'41 8'!Oblast_tisku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2023-01-19T13:44:47Z</cp:lastPrinted>
  <dcterms:created xsi:type="dcterms:W3CDTF">2022-09-05T08:38:49Z</dcterms:created>
  <dcterms:modified xsi:type="dcterms:W3CDTF">2023-01-19T13:44:58Z</dcterms:modified>
</cp:coreProperties>
</file>