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ie.golejova\Desktop\Materiály RMČ\"/>
    </mc:Choice>
  </mc:AlternateContent>
  <bookViews>
    <workbookView xWindow="-105" yWindow="-105" windowWidth="46305" windowHeight="25545"/>
  </bookViews>
  <sheets>
    <sheet name="Rekapitulace " sheetId="1" r:id="rId1"/>
    <sheet name="01 - Opatření BOZP" sheetId="2" r:id="rId2"/>
  </sheets>
  <definedNames>
    <definedName name="_xlnm._FilterDatabase" localSheetId="1" hidden="1">'01 - Opatření BOZP'!$C$120:$K$180</definedName>
    <definedName name="_xlnm.Print_Titles" localSheetId="1">'01 - Opatření BOZP'!$120:$120</definedName>
    <definedName name="_xlnm.Print_Titles" localSheetId="0">'Rekapitulace '!$93:$93</definedName>
    <definedName name="_xlnm.Print_Area" localSheetId="1">'01 - Opatření BOZP'!$C$4:$J$76,'01 - Opatření BOZP'!$C$82:$J$102,'01 - Opatření BOZP'!$C$108:$K$180</definedName>
    <definedName name="_xlnm.Print_Area" localSheetId="0">'Rekapitulace '!$D$5:$AO$77,'Rekapitulace '!$C$83:$AQ$97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6" i="1" s="1"/>
  <c r="J35" i="2"/>
  <c r="AX96" i="1" s="1"/>
  <c r="BI180" i="2"/>
  <c r="BH180" i="2"/>
  <c r="BG180" i="2"/>
  <c r="BF180" i="2"/>
  <c r="T180" i="2"/>
  <c r="T179" i="2" s="1"/>
  <c r="R180" i="2"/>
  <c r="R179" i="2" s="1"/>
  <c r="P180" i="2"/>
  <c r="P179" i="2" s="1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1" i="2" s="1"/>
  <c r="L91" i="1"/>
  <c r="AM91" i="1"/>
  <c r="AM90" i="1"/>
  <c r="L90" i="1"/>
  <c r="AM88" i="1"/>
  <c r="L88" i="1"/>
  <c r="L86" i="1"/>
  <c r="L85" i="1"/>
  <c r="BK167" i="2"/>
  <c r="BK166" i="2"/>
  <c r="J164" i="2"/>
  <c r="J156" i="2"/>
  <c r="BK137" i="2"/>
  <c r="J127" i="2"/>
  <c r="BK164" i="2"/>
  <c r="BK156" i="2"/>
  <c r="J145" i="2"/>
  <c r="J131" i="2"/>
  <c r="BK145" i="2"/>
  <c r="BK134" i="2"/>
  <c r="J180" i="2"/>
  <c r="J167" i="2"/>
  <c r="J165" i="2"/>
  <c r="J159" i="2"/>
  <c r="BK148" i="2"/>
  <c r="BK159" i="2"/>
  <c r="BK153" i="2"/>
  <c r="J137" i="2"/>
  <c r="AS95" i="1"/>
  <c r="J142" i="2"/>
  <c r="J124" i="2"/>
  <c r="BK180" i="2"/>
  <c r="J166" i="2"/>
  <c r="BK161" i="2"/>
  <c r="J153" i="2"/>
  <c r="BK131" i="2"/>
  <c r="BK165" i="2"/>
  <c r="J161" i="2"/>
  <c r="J148" i="2"/>
  <c r="J134" i="2"/>
  <c r="BK124" i="2"/>
  <c r="BK142" i="2"/>
  <c r="BK127" i="2"/>
  <c r="P123" i="2" l="1"/>
  <c r="P122" i="2" s="1"/>
  <c r="T123" i="2"/>
  <c r="T122" i="2" s="1"/>
  <c r="R168" i="2"/>
  <c r="BK123" i="2"/>
  <c r="J123" i="2" s="1"/>
  <c r="J98" i="2" s="1"/>
  <c r="R123" i="2"/>
  <c r="R122" i="2" s="1"/>
  <c r="J100" i="2"/>
  <c r="P168" i="2"/>
  <c r="T168" i="2"/>
  <c r="BK179" i="2"/>
  <c r="J179" i="2" s="1"/>
  <c r="J101" i="2" s="1"/>
  <c r="E85" i="2"/>
  <c r="J115" i="2"/>
  <c r="BE124" i="2"/>
  <c r="BE137" i="2"/>
  <c r="F118" i="2"/>
  <c r="BE127" i="2"/>
  <c r="BE131" i="2"/>
  <c r="BE134" i="2"/>
  <c r="BE148" i="2"/>
  <c r="BE153" i="2"/>
  <c r="BE161" i="2"/>
  <c r="BE165" i="2"/>
  <c r="BE142" i="2"/>
  <c r="BE145" i="2"/>
  <c r="BE156" i="2"/>
  <c r="BE159" i="2"/>
  <c r="BE164" i="2"/>
  <c r="BE166" i="2"/>
  <c r="BE167" i="2"/>
  <c r="BE180" i="2"/>
  <c r="F34" i="2"/>
  <c r="BA96" i="1" s="1"/>
  <c r="BA95" i="1" s="1"/>
  <c r="W31" i="1" s="1"/>
  <c r="J34" i="2"/>
  <c r="AW96" i="1" s="1"/>
  <c r="F36" i="2"/>
  <c r="BC96" i="1" s="1"/>
  <c r="BC95" i="1" s="1"/>
  <c r="W33" i="1" s="1"/>
  <c r="F37" i="2"/>
  <c r="BD96" i="1" s="1"/>
  <c r="BD95" i="1" s="1"/>
  <c r="W34" i="1" s="1"/>
  <c r="F35" i="2"/>
  <c r="BB96" i="1" s="1"/>
  <c r="BB95" i="1" s="1"/>
  <c r="AX95" i="1" s="1"/>
  <c r="R121" i="2" l="1"/>
  <c r="T121" i="2"/>
  <c r="P121" i="2"/>
  <c r="AU96" i="1" s="1"/>
  <c r="AU95" i="1" s="1"/>
  <c r="BK122" i="2"/>
  <c r="J122" i="2" s="1"/>
  <c r="J97" i="2" s="1"/>
  <c r="BK168" i="2"/>
  <c r="J168" i="2" s="1"/>
  <c r="J99" i="2" s="1"/>
  <c r="AY95" i="1"/>
  <c r="W32" i="1"/>
  <c r="J33" i="2"/>
  <c r="AV96" i="1" s="1"/>
  <c r="AT96" i="1" s="1"/>
  <c r="AW95" i="1"/>
  <c r="AK31" i="1" s="1"/>
  <c r="F33" i="2"/>
  <c r="AZ96" i="1" s="1"/>
  <c r="AZ95" i="1" s="1"/>
  <c r="AV95" i="1" s="1"/>
  <c r="AK30" i="1" s="1"/>
  <c r="BK121" i="2" l="1"/>
  <c r="J121" i="2" s="1"/>
  <c r="J30" i="2" s="1"/>
  <c r="AG96" i="1" s="1"/>
  <c r="AG95" i="1" s="1"/>
  <c r="W30" i="1"/>
  <c r="AT95" i="1"/>
  <c r="AN95" i="1" l="1"/>
  <c r="AK27" i="1"/>
  <c r="AK36" i="1" s="1"/>
  <c r="J39" i="2"/>
  <c r="J96" i="2"/>
  <c r="AN96" i="1"/>
</calcChain>
</file>

<file path=xl/sharedStrings.xml><?xml version="1.0" encoding="utf-8"?>
<sst xmlns="http://schemas.openxmlformats.org/spreadsheetml/2006/main" count="773" uniqueCount="205">
  <si>
    <t>Export Komplet</t>
  </si>
  <si>
    <t/>
  </si>
  <si>
    <t>2.0</t>
  </si>
  <si>
    <t>False</t>
  </si>
  <si>
    <t>{3952fdf2-e165-4af3-a00d-02afa9143d55}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</si>
  <si>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</si>
  <si>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</si>
  <si>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</si>
  <si>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</si>
  <si>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</si>
  <si>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</si>
  <si>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</si>
  <si>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</si>
  <si>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202201171</t>
  </si>
  <si>
    <t>Stavba:</t>
  </si>
  <si>
    <t>Opatření BOZP</t>
  </si>
  <si>
    <t>KSO:</t>
  </si>
  <si>
    <t>CC-CZ:</t>
  </si>
  <si>
    <t>Místo:</t>
  </si>
  <si>
    <t>Vršovická 1429/68, 101 00 Praha 10 - Vršovice</t>
  </si>
  <si>
    <t>Datum:</t>
  </si>
  <si>
    <t>17. 1. 2022</t>
  </si>
  <si>
    <t>Zadavatel:</t>
  </si>
  <si>
    <t>IČ:</t>
  </si>
  <si>
    <t>MČ Praha 10, Vršovická 1429/68, 101 00 Praha 10</t>
  </si>
  <si>
    <t>DIČ:</t>
  </si>
  <si>
    <t>Zhotovitel:</t>
  </si>
  <si>
    <t xml:space="preserve"> </t>
  </si>
  <si>
    <t>Projektant:</t>
  </si>
  <si>
    <t>ECOTEN, s.r.o., Lublaňská 1002/9, 120 00 Praha 2</t>
  </si>
  <si>
    <t>True</t>
  </si>
  <si>
    <t>Zpracovatel:</t>
  </si>
  <si>
    <t>Poznámka:</t>
  </si>
  <si>
    <t>Celková délka konstrukce je uvažována na každé straně s přesahem jednoho pole, v případě vypadnutí krajního křídla a vlivem větru může výplň dopadnou za půdorysnou délku objektu._x000D_
Jednotkové ceny tak jak jsou standardně účtovány na obdobných typech zakázek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</si>
  <si>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</si>
  <si>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</si>
  <si>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</si>
  <si>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</si>
  <si>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</si>
  <si>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</si>
  <si>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</si>
  <si>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</si>
  <si>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</si>
  <si>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</si>
  <si>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</si>
  <si>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</si>
  <si>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</si>
  <si>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</si>
  <si>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</si>
  <si>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</si>
  <si>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</si>
  <si>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</si>
  <si>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</si>
  <si>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</si>
  <si>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</si>
  <si>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</si>
  <si>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</si>
  <si>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</si>
  <si>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</si>
  <si>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</si>
  <si>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</si>
  <si>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</si>
  <si>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</si>
  <si>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</si>
  <si>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</si>
  <si>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</si>
  <si>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</si>
  <si>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</si>
  <si>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</si>
  <si>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</si>
  <si>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</si>
  <si>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</si>
  <si>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</si>
  <si>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</si>
  <si>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</si>
  <si>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</si>
  <si>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</si>
  <si>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</si>
  <si>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</si>
  <si>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</si>
  <si>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</si>
  <si>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{ca9b408a-bd30-4fff-8fff-c8b2951ba641}</t>
  </si>
  <si>
    <t>2</t>
  </si>
  <si>
    <t>KRYCÍ LIST SOUPISU PRACÍ</t>
  </si>
  <si>
    <t>Objekt:</t>
  </si>
  <si>
    <t>01 - Opatření BOZP</t>
  </si>
  <si>
    <t>Celková délka konstrukce je uvažována na každé straně s přesahem jednoho pole, v případě vypadnutí krajního křídla a vlivem větru může výplň dopadnou za půdorysnou délku objektu. Jednotkové ceny tak jak jsou standardně účtovány na obdobných typech zakázek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</si>
  <si>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</si>
  <si>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</si>
  <si>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</si>
  <si>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</si>
  <si>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</si>
  <si>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</si>
  <si>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 - Ochranná konstrukce - záchytné lešení </t>
  </si>
  <si>
    <t>M - Práce a dodávky M</t>
  </si>
  <si>
    <t xml:space="preserve">    21-M - Osvětlení koridoru v lešení</t>
  </si>
  <si>
    <t xml:space="preserve">    21-M.1 - Orientační systém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</si>
  <si>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</si>
  <si>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</si>
  <si>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</si>
  <si>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</si>
  <si>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</si>
  <si>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</si>
  <si>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</si>
  <si>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</si>
  <si>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</si>
  <si>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</si>
  <si>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</si>
  <si>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</si>
  <si>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</si>
  <si>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</si>
  <si>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</si>
  <si>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</si>
  <si>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</si>
  <si>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 xml:space="preserve">Ostatní konstrukce a práce - Ochranná konstrukce - záchytné lešení </t>
  </si>
  <si>
    <t>K</t>
  </si>
  <si>
    <t>944311112.1</t>
  </si>
  <si>
    <t>Montáž konstrukce lešení</t>
  </si>
  <si>
    <t>m3</t>
  </si>
  <si>
    <t>vlastní</t>
  </si>
  <si>
    <t>4</t>
  </si>
  <si>
    <t>1045362076</t>
  </si>
  <si>
    <t>VV</t>
  </si>
  <si>
    <t>2*(3,75*2,65*181)</t>
  </si>
  <si>
    <t>Součet</t>
  </si>
  <si>
    <t>944311211.1</t>
  </si>
  <si>
    <t>Příplatek za první a každý další den použití konstrukce lešení</t>
  </si>
  <si>
    <t>275716716</t>
  </si>
  <si>
    <t>3597,375*360 'Přepočtené koeficientem množství</t>
  </si>
  <si>
    <t>3</t>
  </si>
  <si>
    <t>944311812.1</t>
  </si>
  <si>
    <t>Demontáž konstrukce lešení</t>
  </si>
  <si>
    <t>-504993986</t>
  </si>
  <si>
    <t>944411112.1</t>
  </si>
  <si>
    <t>Montáž zakrytí geotextilií</t>
  </si>
  <si>
    <t>m2</t>
  </si>
  <si>
    <t>-1324075784</t>
  </si>
  <si>
    <t>2*(3,75*181)</t>
  </si>
  <si>
    <t>5</t>
  </si>
  <si>
    <t>944411212.1</t>
  </si>
  <si>
    <t>Příplatek za první a každý den použití zakrytí geotextílií</t>
  </si>
  <si>
    <t>443967309</t>
  </si>
  <si>
    <t>P</t>
  </si>
  <si>
    <t>Poznámka k položce:_x000D_
cena uvažována jako nákupní cena materiálu rozpuštěná do doby nájmu po ukončení zakázky se dá předpokládat, že matriál bude na odpis</t>
  </si>
  <si>
    <t>1357,5*360 'Přepočtené koeficientem množství</t>
  </si>
  <si>
    <t>6</t>
  </si>
  <si>
    <t>944411812.1</t>
  </si>
  <si>
    <t>Demontáž zakrytí geotextilií</t>
  </si>
  <si>
    <t>-391057324</t>
  </si>
  <si>
    <t>7</t>
  </si>
  <si>
    <t>944511111.1</t>
  </si>
  <si>
    <t>Montáž ochranné sítě zavěšené na konstrukci lešení z textilie z umělých vláken</t>
  </si>
  <si>
    <t>1832395662</t>
  </si>
  <si>
    <t>2*(2,0*188,5)</t>
  </si>
  <si>
    <t>8</t>
  </si>
  <si>
    <t>944511211.1</t>
  </si>
  <si>
    <t xml:space="preserve">Příplatek za první a každý další den použití sítě </t>
  </si>
  <si>
    <t>-1245632209</t>
  </si>
  <si>
    <t>754*360 'Přepočtené koeficientem množství</t>
  </si>
  <si>
    <t>944511811.1</t>
  </si>
  <si>
    <t>Demontáž ochranné sítě zavěšené na konstrukci lešení z textilie z umělých vláken</t>
  </si>
  <si>
    <t>-691179401</t>
  </si>
  <si>
    <t>10</t>
  </si>
  <si>
    <t>944611111.1</t>
  </si>
  <si>
    <t>Montáž ochranné systémové plachty proti vodě</t>
  </si>
  <si>
    <t>-2003351618</t>
  </si>
  <si>
    <t>2*(3,0*188,5)</t>
  </si>
  <si>
    <t>11</t>
  </si>
  <si>
    <t>944611211.1</t>
  </si>
  <si>
    <t>Příplatek za první a každý další den použití ochranné systémové plachty proti vodě</t>
  </si>
  <si>
    <t>1079822723</t>
  </si>
  <si>
    <t>1131*360 'Přepočtené koeficientem množství</t>
  </si>
  <si>
    <t>12</t>
  </si>
  <si>
    <t>944611811.1</t>
  </si>
  <si>
    <t>Demontáž ochranné systémové plachty proti vodě</t>
  </si>
  <si>
    <t>-397029658</t>
  </si>
  <si>
    <t>13</t>
  </si>
  <si>
    <t>985652305.1</t>
  </si>
  <si>
    <t>Periodická kontrola 12 x</t>
  </si>
  <si>
    <t>kpl</t>
  </si>
  <si>
    <t>262144</t>
  </si>
  <si>
    <t>1441974662</t>
  </si>
  <si>
    <t>14</t>
  </si>
  <si>
    <t>985652305.2</t>
  </si>
  <si>
    <t xml:space="preserve">Zpracování technické dokumentace </t>
  </si>
  <si>
    <t>519302997</t>
  </si>
  <si>
    <t>985652305.3</t>
  </si>
  <si>
    <t>Doprava  materiálu - návoz</t>
  </si>
  <si>
    <t>1814686000</t>
  </si>
  <si>
    <t>16</t>
  </si>
  <si>
    <t>985652305.4</t>
  </si>
  <si>
    <t>Doprava  materiálu - odvoz</t>
  </si>
  <si>
    <t>-1430522614</t>
  </si>
  <si>
    <t>M</t>
  </si>
  <si>
    <t>Práce a dodávky M</t>
  </si>
  <si>
    <t>ks</t>
  </si>
  <si>
    <t>64</t>
  </si>
  <si>
    <t>21-M.1</t>
  </si>
  <si>
    <t>Orientační systém</t>
  </si>
  <si>
    <t>26</t>
  </si>
  <si>
    <t>5856021</t>
  </si>
  <si>
    <t>Hliníko-plastový sendvič dybond 3 mm 1300x1500 mm, odolný proti vlivům počasí a změnám  teplot, polepeny z obou stran tištěnou folii s následmou laminací povrchu proti poškrábání tisku</t>
  </si>
  <si>
    <t>-579324475</t>
  </si>
  <si>
    <t>REKAPITULACE OBJEKTŮ STAVBY A SOUPISŮ PRACÍ -pomocný VV</t>
  </si>
  <si>
    <t>Příloha č. 3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</si>
</sst>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4" fillId="0" borderId="0" xfId="0" applyFo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zoomScaleNormal="100" workbookViewId="0">
      <selection activeCell="BE6" sqref="BE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6" width="2.5" style="1" customWidth="1"/>
    <col min="37" max="37" width="8.66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71" customFormat="1">
      <c r="A2" s="15"/>
      <c r="AZ2" s="15"/>
      <c r="BA2" s="15"/>
      <c r="BB2" s="15"/>
      <c r="BT2" s="15"/>
      <c r="BU2" s="15"/>
      <c r="BV2" s="15"/>
    </row>
    <row r="3" spans="1:74" s="1" customFormat="1" ht="36.950000000000003" customHeight="1">
      <c r="AP3" s="171"/>
      <c r="AQ3" s="171"/>
      <c r="AR3" s="172" t="s">
        <v>5</v>
      </c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1"/>
      <c r="BG3" s="171"/>
      <c r="BS3" s="16" t="s">
        <v>6</v>
      </c>
      <c r="BT3" s="16" t="s">
        <v>7</v>
      </c>
    </row>
    <row r="4" spans="1:74" s="1" customFormat="1" ht="6.95" customHeight="1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9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S4" s="16" t="s">
        <v>6</v>
      </c>
      <c r="BT4" s="16" t="s">
        <v>8</v>
      </c>
    </row>
    <row r="5" spans="1:74" s="1" customFormat="1" ht="24.95" customHeight="1">
      <c r="B5" s="19"/>
      <c r="D5" s="20" t="s">
        <v>9</v>
      </c>
      <c r="AK5" s="209" t="s">
        <v>204</v>
      </c>
      <c r="AL5" s="209"/>
      <c r="AM5" s="209"/>
      <c r="AN5" s="209"/>
      <c r="AP5" s="171"/>
      <c r="AQ5" s="171"/>
      <c r="AR5" s="19"/>
      <c r="AS5" s="21" t="s">
        <v>10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S5" s="16" t="s">
        <v>11</v>
      </c>
    </row>
    <row r="6" spans="1:74" s="1" customFormat="1" ht="12" customHeight="1">
      <c r="B6" s="19"/>
      <c r="D6" s="22" t="s">
        <v>12</v>
      </c>
      <c r="K6" s="200" t="s">
        <v>13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1"/>
      <c r="AQ6" s="171"/>
      <c r="AR6" s="19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S6" s="16" t="s">
        <v>6</v>
      </c>
    </row>
    <row r="7" spans="1:74" s="1" customFormat="1" ht="36.950000000000003" customHeight="1">
      <c r="B7" s="19"/>
      <c r="D7" s="24" t="s">
        <v>14</v>
      </c>
      <c r="K7" s="201" t="s">
        <v>15</v>
      </c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R7" s="19"/>
      <c r="BS7" s="16" t="s">
        <v>6</v>
      </c>
    </row>
    <row r="8" spans="1:74" s="1" customFormat="1" ht="12" customHeight="1">
      <c r="B8" s="19"/>
      <c r="D8" s="25" t="s">
        <v>16</v>
      </c>
      <c r="K8" s="23" t="s">
        <v>1</v>
      </c>
      <c r="AK8" s="25" t="s">
        <v>17</v>
      </c>
      <c r="AN8" s="23" t="s">
        <v>1</v>
      </c>
      <c r="AR8" s="19"/>
      <c r="BS8" s="16" t="s">
        <v>6</v>
      </c>
    </row>
    <row r="9" spans="1:74" s="1" customFormat="1" ht="12" customHeight="1">
      <c r="B9" s="19"/>
      <c r="D9" s="25" t="s">
        <v>18</v>
      </c>
      <c r="K9" s="23" t="s">
        <v>19</v>
      </c>
      <c r="AK9" s="25" t="s">
        <v>20</v>
      </c>
      <c r="AN9" s="23" t="s">
        <v>21</v>
      </c>
      <c r="AR9" s="19"/>
      <c r="BS9" s="16" t="s">
        <v>6</v>
      </c>
    </row>
    <row r="10" spans="1:74" s="1" customFormat="1" ht="14.45" customHeight="1">
      <c r="B10" s="19"/>
      <c r="AR10" s="19"/>
      <c r="BS10" s="16" t="s">
        <v>6</v>
      </c>
    </row>
    <row r="11" spans="1:74" s="1" customFormat="1" ht="12" customHeight="1">
      <c r="B11" s="19"/>
      <c r="D11" s="25" t="s">
        <v>22</v>
      </c>
      <c r="AK11" s="25" t="s">
        <v>23</v>
      </c>
      <c r="AN11" s="23" t="s">
        <v>1</v>
      </c>
      <c r="AR11" s="19"/>
      <c r="BS11" s="16" t="s">
        <v>6</v>
      </c>
    </row>
    <row r="12" spans="1:74" s="1" customFormat="1" ht="18.600000000000001" customHeight="1">
      <c r="B12" s="19"/>
      <c r="E12" s="23" t="s">
        <v>24</v>
      </c>
      <c r="AK12" s="25" t="s">
        <v>25</v>
      </c>
      <c r="AN12" s="23" t="s">
        <v>1</v>
      </c>
      <c r="AR12" s="19"/>
      <c r="BS12" s="16" t="s">
        <v>6</v>
      </c>
    </row>
    <row r="13" spans="1:74" s="1" customFormat="1" ht="6.95" customHeight="1">
      <c r="B13" s="19"/>
      <c r="AR13" s="19"/>
      <c r="BS13" s="16" t="s">
        <v>6</v>
      </c>
    </row>
    <row r="14" spans="1:74" s="1" customFormat="1" ht="12" customHeight="1">
      <c r="B14" s="19"/>
      <c r="D14" s="25" t="s">
        <v>26</v>
      </c>
      <c r="AK14" s="25" t="s">
        <v>23</v>
      </c>
      <c r="AN14" s="23" t="s">
        <v>1</v>
      </c>
      <c r="AR14" s="19"/>
      <c r="BS14" s="16" t="s">
        <v>6</v>
      </c>
    </row>
    <row r="15" spans="1:74" ht="12.75">
      <c r="B15" s="19"/>
      <c r="E15" s="23" t="s">
        <v>27</v>
      </c>
      <c r="AK15" s="25" t="s">
        <v>25</v>
      </c>
      <c r="AN15" s="23" t="s">
        <v>1</v>
      </c>
      <c r="AR15" s="19"/>
      <c r="BS15" s="16" t="s">
        <v>6</v>
      </c>
    </row>
    <row r="16" spans="1:74" s="1" customFormat="1" ht="6.95" customHeight="1">
      <c r="B16" s="19"/>
      <c r="AR16" s="19"/>
      <c r="BS16" s="16" t="s">
        <v>3</v>
      </c>
    </row>
    <row r="17" spans="1:71" s="1" customFormat="1" ht="12" customHeight="1">
      <c r="B17" s="19"/>
      <c r="D17" s="25" t="s">
        <v>28</v>
      </c>
      <c r="AK17" s="25" t="s">
        <v>23</v>
      </c>
      <c r="AN17" s="23" t="s">
        <v>1</v>
      </c>
      <c r="AR17" s="19"/>
      <c r="BS17" s="16" t="s">
        <v>3</v>
      </c>
    </row>
    <row r="18" spans="1:71" s="1" customFormat="1" ht="18.600000000000001" customHeight="1">
      <c r="B18" s="19"/>
      <c r="E18" s="23" t="s">
        <v>29</v>
      </c>
      <c r="AK18" s="25" t="s">
        <v>25</v>
      </c>
      <c r="AN18" s="23" t="s">
        <v>1</v>
      </c>
      <c r="AR18" s="19"/>
      <c r="BS18" s="16" t="s">
        <v>30</v>
      </c>
    </row>
    <row r="19" spans="1:71" s="1" customFormat="1" ht="6.95" customHeight="1">
      <c r="B19" s="19"/>
      <c r="AR19" s="19"/>
      <c r="BS19" s="16" t="s">
        <v>6</v>
      </c>
    </row>
    <row r="20" spans="1:71" s="1" customFormat="1" ht="12" customHeight="1">
      <c r="B20" s="19"/>
      <c r="D20" s="25" t="s">
        <v>31</v>
      </c>
      <c r="AK20" s="25" t="s">
        <v>23</v>
      </c>
      <c r="AN20" s="23" t="s">
        <v>1</v>
      </c>
      <c r="AR20" s="19"/>
      <c r="BS20" s="16" t="s">
        <v>6</v>
      </c>
    </row>
    <row r="21" spans="1:71" s="1" customFormat="1" ht="18.600000000000001" customHeight="1">
      <c r="B21" s="19"/>
      <c r="E21" s="23" t="s">
        <v>29</v>
      </c>
      <c r="AK21" s="25" t="s">
        <v>25</v>
      </c>
      <c r="AN21" s="23" t="s">
        <v>1</v>
      </c>
      <c r="AR21" s="19"/>
      <c r="BS21" s="16" t="s">
        <v>30</v>
      </c>
    </row>
    <row r="22" spans="1:71" s="1" customFormat="1" ht="6.95" customHeight="1">
      <c r="B22" s="19"/>
      <c r="AR22" s="19"/>
    </row>
    <row r="23" spans="1:71" s="1" customFormat="1" ht="12" customHeight="1">
      <c r="B23" s="19"/>
      <c r="D23" s="25" t="s">
        <v>32</v>
      </c>
      <c r="AR23" s="19"/>
    </row>
    <row r="24" spans="1:71" s="1" customFormat="1" ht="35.25" customHeight="1">
      <c r="B24" s="19"/>
      <c r="E24" s="202" t="s">
        <v>33</v>
      </c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R24" s="19"/>
    </row>
    <row r="25" spans="1:71" s="1" customFormat="1" ht="6.95" customHeight="1">
      <c r="B25" s="19"/>
      <c r="AR25" s="19"/>
    </row>
    <row r="26" spans="1:71" s="1" customFormat="1" ht="6.95" customHeight="1">
      <c r="B26" s="1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R26" s="19"/>
    </row>
    <row r="27" spans="1:71" s="2" customFormat="1" ht="26.1" customHeight="1">
      <c r="A27" s="28"/>
      <c r="B27" s="29"/>
      <c r="C27" s="28"/>
      <c r="D27" s="30" t="s">
        <v>34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203">
        <f>ROUND(AG95,2)</f>
        <v>0</v>
      </c>
      <c r="AL27" s="204"/>
      <c r="AM27" s="204"/>
      <c r="AN27" s="204"/>
      <c r="AO27" s="204"/>
      <c r="AP27" s="28"/>
      <c r="AQ27" s="28"/>
      <c r="AR27" s="29"/>
      <c r="BE27" s="28"/>
    </row>
    <row r="28" spans="1:7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9"/>
      <c r="BE28" s="28"/>
    </row>
    <row r="29" spans="1:71" s="2" customFormat="1" ht="12.75">
      <c r="A29" s="28"/>
      <c r="B29" s="29"/>
      <c r="C29" s="28"/>
      <c r="D29" s="28"/>
      <c r="E29" s="28"/>
      <c r="F29" s="28"/>
      <c r="G29" s="28"/>
      <c r="H29" s="28"/>
      <c r="I29" s="28"/>
      <c r="J29" s="28"/>
      <c r="K29" s="28"/>
      <c r="L29" s="205" t="s">
        <v>35</v>
      </c>
      <c r="M29" s="205"/>
      <c r="N29" s="205"/>
      <c r="O29" s="205"/>
      <c r="P29" s="205"/>
      <c r="Q29" s="28"/>
      <c r="R29" s="28"/>
      <c r="S29" s="28"/>
      <c r="T29" s="28"/>
      <c r="U29" s="28"/>
      <c r="V29" s="28"/>
      <c r="W29" s="205" t="s">
        <v>36</v>
      </c>
      <c r="X29" s="205"/>
      <c r="Y29" s="205"/>
      <c r="Z29" s="205"/>
      <c r="AA29" s="205"/>
      <c r="AB29" s="205"/>
      <c r="AC29" s="205"/>
      <c r="AD29" s="205"/>
      <c r="AE29" s="205"/>
      <c r="AF29" s="28"/>
      <c r="AG29" s="28"/>
      <c r="AH29" s="28"/>
      <c r="AI29" s="28"/>
      <c r="AJ29" s="28"/>
      <c r="AK29" s="205" t="s">
        <v>37</v>
      </c>
      <c r="AL29" s="205"/>
      <c r="AM29" s="205"/>
      <c r="AN29" s="205"/>
      <c r="AO29" s="205"/>
      <c r="AP29" s="28"/>
      <c r="AQ29" s="28"/>
      <c r="AR29" s="29"/>
      <c r="BE29" s="28"/>
    </row>
    <row r="30" spans="1:71" s="3" customFormat="1" ht="14.45" customHeight="1">
      <c r="B30" s="33"/>
      <c r="D30" s="25" t="s">
        <v>38</v>
      </c>
      <c r="F30" s="25" t="s">
        <v>39</v>
      </c>
      <c r="L30" s="190">
        <v>0.21</v>
      </c>
      <c r="M30" s="189"/>
      <c r="N30" s="189"/>
      <c r="O30" s="189"/>
      <c r="P30" s="189"/>
      <c r="W30" s="188">
        <f>ROUND(AZ95,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ROUND(AV95, 2)</f>
        <v>0</v>
      </c>
      <c r="AL30" s="189"/>
      <c r="AM30" s="189"/>
      <c r="AN30" s="189"/>
      <c r="AO30" s="189"/>
      <c r="AR30" s="33"/>
    </row>
    <row r="31" spans="1:71" s="3" customFormat="1" ht="14.45" customHeight="1">
      <c r="B31" s="33"/>
      <c r="F31" s="25" t="s">
        <v>40</v>
      </c>
      <c r="L31" s="190">
        <v>0.15</v>
      </c>
      <c r="M31" s="189"/>
      <c r="N31" s="189"/>
      <c r="O31" s="189"/>
      <c r="P31" s="189"/>
      <c r="W31" s="188">
        <f>ROUND(BA95,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f>ROUND(AW95, 2)</f>
        <v>0</v>
      </c>
      <c r="AL31" s="189"/>
      <c r="AM31" s="189"/>
      <c r="AN31" s="189"/>
      <c r="AO31" s="189"/>
      <c r="AR31" s="33"/>
    </row>
    <row r="32" spans="1:71" s="3" customFormat="1" ht="14.45" hidden="1" customHeight="1">
      <c r="B32" s="33"/>
      <c r="F32" s="25" t="s">
        <v>41</v>
      </c>
      <c r="L32" s="190">
        <v>0.21</v>
      </c>
      <c r="M32" s="189"/>
      <c r="N32" s="189"/>
      <c r="O32" s="189"/>
      <c r="P32" s="189"/>
      <c r="W32" s="188">
        <f>ROUND(BB95,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3"/>
    </row>
    <row r="33" spans="1:57" s="3" customFormat="1" ht="14.45" hidden="1" customHeight="1">
      <c r="B33" s="33"/>
      <c r="F33" s="25" t="s">
        <v>42</v>
      </c>
      <c r="L33" s="190">
        <v>0.15</v>
      </c>
      <c r="M33" s="189"/>
      <c r="N33" s="189"/>
      <c r="O33" s="189"/>
      <c r="P33" s="189"/>
      <c r="W33" s="188">
        <f>ROUND(BC95,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3"/>
    </row>
    <row r="34" spans="1:57" s="3" customFormat="1" ht="14.45" hidden="1" customHeight="1">
      <c r="B34" s="33"/>
      <c r="F34" s="25" t="s">
        <v>43</v>
      </c>
      <c r="L34" s="190">
        <v>0</v>
      </c>
      <c r="M34" s="189"/>
      <c r="N34" s="189"/>
      <c r="O34" s="189"/>
      <c r="P34" s="189"/>
      <c r="W34" s="188">
        <f>ROUND(BD95, 2)</f>
        <v>0</v>
      </c>
      <c r="X34" s="189"/>
      <c r="Y34" s="189"/>
      <c r="Z34" s="189"/>
      <c r="AA34" s="189"/>
      <c r="AB34" s="189"/>
      <c r="AC34" s="189"/>
      <c r="AD34" s="189"/>
      <c r="AE34" s="189"/>
      <c r="AK34" s="188">
        <v>0</v>
      </c>
      <c r="AL34" s="189"/>
      <c r="AM34" s="189"/>
      <c r="AN34" s="189"/>
      <c r="AO34" s="189"/>
      <c r="AR34" s="33"/>
    </row>
    <row r="35" spans="1:57" s="2" customFormat="1" ht="6.95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9"/>
      <c r="BE35" s="28"/>
    </row>
    <row r="36" spans="1:57" s="2" customFormat="1" ht="26.1" customHeight="1">
      <c r="A36" s="28"/>
      <c r="B36" s="29"/>
      <c r="C36" s="34"/>
      <c r="D36" s="35" t="s">
        <v>44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7" t="s">
        <v>45</v>
      </c>
      <c r="U36" s="36"/>
      <c r="V36" s="36"/>
      <c r="W36" s="36"/>
      <c r="X36" s="191" t="s">
        <v>46</v>
      </c>
      <c r="Y36" s="192"/>
      <c r="Z36" s="192"/>
      <c r="AA36" s="192"/>
      <c r="AB36" s="192"/>
      <c r="AC36" s="36"/>
      <c r="AD36" s="36"/>
      <c r="AE36" s="36"/>
      <c r="AF36" s="36"/>
      <c r="AG36" s="36"/>
      <c r="AH36" s="36"/>
      <c r="AI36" s="36"/>
      <c r="AJ36" s="36"/>
      <c r="AK36" s="193">
        <f>SUM(AK27:AK34)</f>
        <v>0</v>
      </c>
      <c r="AL36" s="192"/>
      <c r="AM36" s="192"/>
      <c r="AN36" s="192"/>
      <c r="AO36" s="194"/>
      <c r="AP36" s="34"/>
      <c r="AQ36" s="34"/>
      <c r="AR36" s="29"/>
      <c r="BE36" s="28"/>
    </row>
    <row r="37" spans="1:57" s="2" customFormat="1" ht="6.9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2" customFormat="1" ht="14.4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9"/>
      <c r="BE38" s="28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1" customFormat="1" ht="14.45" customHeight="1">
      <c r="B49" s="19"/>
      <c r="AR49" s="19"/>
    </row>
    <row r="50" spans="1:57" s="2" customFormat="1" ht="14.45" customHeight="1">
      <c r="B50" s="38"/>
      <c r="D50" s="39" t="s">
        <v>47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39" t="s">
        <v>48</v>
      </c>
      <c r="AI50" s="40"/>
      <c r="AJ50" s="40"/>
      <c r="AK50" s="40"/>
      <c r="AL50" s="40"/>
      <c r="AM50" s="40"/>
      <c r="AN50" s="40"/>
      <c r="AO50" s="40"/>
      <c r="AR50" s="38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>
      <c r="B60" s="19"/>
      <c r="AR60" s="19"/>
    </row>
    <row r="61" spans="1:57" s="2" customFormat="1" ht="12.75">
      <c r="A61" s="28"/>
      <c r="B61" s="29"/>
      <c r="C61" s="28"/>
      <c r="D61" s="41" t="s">
        <v>49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41" t="s">
        <v>50</v>
      </c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41" t="s">
        <v>49</v>
      </c>
      <c r="AI61" s="31"/>
      <c r="AJ61" s="31"/>
      <c r="AK61" s="31"/>
      <c r="AL61" s="31"/>
      <c r="AM61" s="41" t="s">
        <v>50</v>
      </c>
      <c r="AN61" s="31"/>
      <c r="AO61" s="31"/>
      <c r="AP61" s="28"/>
      <c r="AQ61" s="28"/>
      <c r="AR61" s="29"/>
      <c r="BE61" s="28"/>
    </row>
    <row r="62" spans="1:57">
      <c r="B62" s="19"/>
      <c r="AR62" s="19"/>
    </row>
    <row r="63" spans="1:57">
      <c r="B63" s="19"/>
      <c r="AR63" s="19"/>
    </row>
    <row r="64" spans="1:57">
      <c r="B64" s="19"/>
      <c r="AR64" s="19"/>
    </row>
    <row r="65" spans="1:57" s="2" customFormat="1" ht="12.75">
      <c r="A65" s="28"/>
      <c r="B65" s="29"/>
      <c r="C65" s="28"/>
      <c r="D65" s="39" t="s">
        <v>51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39" t="s">
        <v>52</v>
      </c>
      <c r="AI65" s="42"/>
      <c r="AJ65" s="42"/>
      <c r="AK65" s="42"/>
      <c r="AL65" s="42"/>
      <c r="AM65" s="42"/>
      <c r="AN65" s="42"/>
      <c r="AO65" s="42"/>
      <c r="AP65" s="28"/>
      <c r="AQ65" s="28"/>
      <c r="AR65" s="29"/>
      <c r="BE65" s="28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>
      <c r="B75" s="19"/>
      <c r="AR75" s="19"/>
    </row>
    <row r="76" spans="1:57" s="2" customFormat="1" ht="12.75">
      <c r="A76" s="28"/>
      <c r="B76" s="29"/>
      <c r="C76" s="28"/>
      <c r="D76" s="41" t="s">
        <v>49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41" t="s">
        <v>50</v>
      </c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41" t="s">
        <v>49</v>
      </c>
      <c r="AI76" s="31"/>
      <c r="AJ76" s="31"/>
      <c r="AK76" s="31"/>
      <c r="AL76" s="31"/>
      <c r="AM76" s="41" t="s">
        <v>50</v>
      </c>
      <c r="AN76" s="31"/>
      <c r="AO76" s="31"/>
      <c r="AP76" s="28"/>
      <c r="AQ76" s="28"/>
      <c r="AR76" s="29"/>
      <c r="BE76" s="28"/>
    </row>
    <row r="77" spans="1:57" s="2" customFormat="1">
      <c r="A77" s="28"/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9"/>
      <c r="BE77" s="28"/>
    </row>
    <row r="78" spans="1:57" s="2" customFormat="1" ht="6.95" customHeight="1">
      <c r="A78" s="28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29"/>
      <c r="BE78" s="28"/>
    </row>
    <row r="82" spans="1:91" s="2" customFormat="1" ht="6.95" customHeight="1">
      <c r="A82" s="28"/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29"/>
      <c r="BE82" s="28"/>
    </row>
    <row r="83" spans="1:91" s="2" customFormat="1" ht="24.95" customHeight="1">
      <c r="A83" s="28"/>
      <c r="B83" s="29"/>
      <c r="C83" s="20" t="s">
        <v>203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2" customFormat="1" ht="6.95" customHeight="1">
      <c r="A84" s="28"/>
      <c r="B84" s="29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9"/>
      <c r="BE84" s="28"/>
    </row>
    <row r="85" spans="1:91" s="4" customFormat="1" ht="12" customHeight="1">
      <c r="B85" s="47"/>
      <c r="C85" s="25" t="s">
        <v>12</v>
      </c>
      <c r="L85" s="4" t="str">
        <f>K6</f>
        <v>202201171</v>
      </c>
      <c r="AR85" s="47"/>
    </row>
    <row r="86" spans="1:91" s="5" customFormat="1" ht="36.950000000000003" customHeight="1">
      <c r="B86" s="48"/>
      <c r="C86" s="49" t="s">
        <v>14</v>
      </c>
      <c r="L86" s="179" t="str">
        <f>K7</f>
        <v>Opatření BOZP</v>
      </c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R86" s="48"/>
    </row>
    <row r="87" spans="1:91" s="2" customFormat="1" ht="6.95" customHeight="1">
      <c r="A87" s="28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9"/>
      <c r="BE87" s="28"/>
    </row>
    <row r="88" spans="1:91" s="2" customFormat="1" ht="12" customHeight="1">
      <c r="A88" s="28"/>
      <c r="B88" s="29"/>
      <c r="C88" s="25" t="s">
        <v>18</v>
      </c>
      <c r="D88" s="28"/>
      <c r="E88" s="28"/>
      <c r="F88" s="28"/>
      <c r="G88" s="28"/>
      <c r="H88" s="28"/>
      <c r="I88" s="28"/>
      <c r="J88" s="28"/>
      <c r="K88" s="28"/>
      <c r="L88" s="50" t="str">
        <f>IF(K9="","",K9)</f>
        <v>Vršovická 1429/68, 101 00 Praha 10 - Vršovice</v>
      </c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5" t="s">
        <v>20</v>
      </c>
      <c r="AJ88" s="28"/>
      <c r="AK88" s="28"/>
      <c r="AL88" s="28"/>
      <c r="AM88" s="181" t="str">
        <f>IF(AN9= "","",AN9)</f>
        <v>17. 1. 2022</v>
      </c>
      <c r="AN88" s="181"/>
      <c r="AO88" s="28"/>
      <c r="AP88" s="28"/>
      <c r="AQ88" s="28"/>
      <c r="AR88" s="29"/>
      <c r="BE88" s="28"/>
    </row>
    <row r="89" spans="1:91" s="2" customFormat="1" ht="6.95" customHeight="1">
      <c r="A89" s="28"/>
      <c r="B89" s="29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9"/>
      <c r="BE89" s="28"/>
    </row>
    <row r="90" spans="1:91" s="2" customFormat="1" ht="25.7" customHeight="1">
      <c r="A90" s="28"/>
      <c r="B90" s="29"/>
      <c r="C90" s="25" t="s">
        <v>22</v>
      </c>
      <c r="D90" s="28"/>
      <c r="E90" s="28"/>
      <c r="F90" s="28"/>
      <c r="G90" s="28"/>
      <c r="H90" s="28"/>
      <c r="I90" s="28"/>
      <c r="J90" s="28"/>
      <c r="K90" s="28"/>
      <c r="L90" s="4" t="str">
        <f>IF(E12= "","",E12)</f>
        <v>MČ Praha 10, Vršovická 1429/68, 101 00 Praha 10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28</v>
      </c>
      <c r="AJ90" s="28"/>
      <c r="AK90" s="28"/>
      <c r="AL90" s="28"/>
      <c r="AM90" s="182" t="str">
        <f>IF(E18="","",E18)</f>
        <v>ECOTEN, s.r.o., Lublaňská 1002/9, 120 00 Praha 2</v>
      </c>
      <c r="AN90" s="183"/>
      <c r="AO90" s="183"/>
      <c r="AP90" s="183"/>
      <c r="AQ90" s="28"/>
      <c r="AR90" s="29"/>
      <c r="AS90" s="184" t="s">
        <v>53</v>
      </c>
      <c r="AT90" s="18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8"/>
    </row>
    <row r="91" spans="1:91" s="2" customFormat="1" ht="25.7" customHeight="1">
      <c r="A91" s="28"/>
      <c r="B91" s="29"/>
      <c r="C91" s="25" t="s">
        <v>26</v>
      </c>
      <c r="D91" s="28"/>
      <c r="E91" s="28"/>
      <c r="F91" s="28"/>
      <c r="G91" s="28"/>
      <c r="H91" s="28"/>
      <c r="I91" s="28"/>
      <c r="J91" s="28"/>
      <c r="K91" s="28"/>
      <c r="L91" s="4" t="str">
        <f>IF(E15="","",E15)</f>
        <v xml:space="preserve"> </v>
      </c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5" t="s">
        <v>31</v>
      </c>
      <c r="AJ91" s="28"/>
      <c r="AK91" s="28"/>
      <c r="AL91" s="28"/>
      <c r="AM91" s="182" t="str">
        <f>IF(E21="","",E21)</f>
        <v>ECOTEN, s.r.o., Lublaňská 1002/9, 120 00 Praha 2</v>
      </c>
      <c r="AN91" s="183"/>
      <c r="AO91" s="183"/>
      <c r="AP91" s="183"/>
      <c r="AQ91" s="28"/>
      <c r="AR91" s="29"/>
      <c r="AS91" s="186"/>
      <c r="AT91" s="187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1" s="2" customFormat="1" ht="10.7" customHeight="1">
      <c r="A92" s="28"/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9"/>
      <c r="AS92" s="186"/>
      <c r="AT92" s="187"/>
      <c r="AU92" s="54"/>
      <c r="AV92" s="54"/>
      <c r="AW92" s="54"/>
      <c r="AX92" s="54"/>
      <c r="AY92" s="54"/>
      <c r="AZ92" s="54"/>
      <c r="BA92" s="54"/>
      <c r="BB92" s="54"/>
      <c r="BC92" s="54"/>
      <c r="BD92" s="55"/>
      <c r="BE92" s="28"/>
    </row>
    <row r="93" spans="1:91" s="2" customFormat="1" ht="29.25" customHeight="1">
      <c r="A93" s="28"/>
      <c r="B93" s="29"/>
      <c r="C93" s="174" t="s">
        <v>54</v>
      </c>
      <c r="D93" s="175"/>
      <c r="E93" s="175"/>
      <c r="F93" s="175"/>
      <c r="G93" s="175"/>
      <c r="H93" s="56"/>
      <c r="I93" s="176" t="s">
        <v>55</v>
      </c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7" t="s">
        <v>56</v>
      </c>
      <c r="AH93" s="175"/>
      <c r="AI93" s="175"/>
      <c r="AJ93" s="175"/>
      <c r="AK93" s="175"/>
      <c r="AL93" s="175"/>
      <c r="AM93" s="175"/>
      <c r="AN93" s="176" t="s">
        <v>57</v>
      </c>
      <c r="AO93" s="175"/>
      <c r="AP93" s="178"/>
      <c r="AQ93" s="57" t="s">
        <v>58</v>
      </c>
      <c r="AR93" s="29"/>
      <c r="AS93" s="58" t="s">
        <v>59</v>
      </c>
      <c r="AT93" s="59" t="s">
        <v>60</v>
      </c>
      <c r="AU93" s="59" t="s">
        <v>61</v>
      </c>
      <c r="AV93" s="59" t="s">
        <v>62</v>
      </c>
      <c r="AW93" s="59" t="s">
        <v>63</v>
      </c>
      <c r="AX93" s="59" t="s">
        <v>64</v>
      </c>
      <c r="AY93" s="59" t="s">
        <v>65</v>
      </c>
      <c r="AZ93" s="59" t="s">
        <v>66</v>
      </c>
      <c r="BA93" s="59" t="s">
        <v>67</v>
      </c>
      <c r="BB93" s="59" t="s">
        <v>68</v>
      </c>
      <c r="BC93" s="59" t="s">
        <v>69</v>
      </c>
      <c r="BD93" s="60" t="s">
        <v>70</v>
      </c>
      <c r="BE93" s="28"/>
    </row>
    <row r="94" spans="1:91" s="2" customFormat="1" ht="10.7" customHeight="1">
      <c r="A94" s="28"/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9"/>
      <c r="AS94" s="61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3"/>
      <c r="BE94" s="28"/>
    </row>
    <row r="95" spans="1:91" s="6" customFormat="1" ht="32.450000000000003" customHeight="1">
      <c r="B95" s="64"/>
      <c r="C95" s="65" t="s">
        <v>71</v>
      </c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198">
        <f>ROUND(AG96,2)</f>
        <v>0</v>
      </c>
      <c r="AH95" s="198"/>
      <c r="AI95" s="198"/>
      <c r="AJ95" s="198"/>
      <c r="AK95" s="198"/>
      <c r="AL95" s="198"/>
      <c r="AM95" s="198"/>
      <c r="AN95" s="199">
        <f>SUM(AG95,AT95)</f>
        <v>0</v>
      </c>
      <c r="AO95" s="199"/>
      <c r="AP95" s="199"/>
      <c r="AQ95" s="68" t="s">
        <v>1</v>
      </c>
      <c r="AR95" s="64"/>
      <c r="AS95" s="69">
        <f>ROUND(AS96,2)</f>
        <v>0</v>
      </c>
      <c r="AT95" s="70">
        <f>ROUND(SUM(AV95:AW95),2)</f>
        <v>0</v>
      </c>
      <c r="AU95" s="71">
        <f>ROUND(AU96,5)</f>
        <v>1565.84088</v>
      </c>
      <c r="AV95" s="70">
        <f>ROUND(AZ95*L30,2)</f>
        <v>0</v>
      </c>
      <c r="AW95" s="70">
        <f>ROUND(BA95*L31,2)</f>
        <v>0</v>
      </c>
      <c r="AX95" s="70">
        <f>ROUND(BB95*L30,2)</f>
        <v>0</v>
      </c>
      <c r="AY95" s="70">
        <f>ROUND(BC95*L31,2)</f>
        <v>0</v>
      </c>
      <c r="AZ95" s="70">
        <f>ROUND(AZ96,2)</f>
        <v>0</v>
      </c>
      <c r="BA95" s="70">
        <f>ROUND(BA96,2)</f>
        <v>0</v>
      </c>
      <c r="BB95" s="70">
        <f>ROUND(BB96,2)</f>
        <v>0</v>
      </c>
      <c r="BC95" s="70">
        <f>ROUND(BC96,2)</f>
        <v>0</v>
      </c>
      <c r="BD95" s="72">
        <f>ROUND(BD96,2)</f>
        <v>0</v>
      </c>
      <c r="BS95" s="73" t="s">
        <v>72</v>
      </c>
      <c r="BT95" s="73" t="s">
        <v>73</v>
      </c>
      <c r="BU95" s="74" t="s">
        <v>74</v>
      </c>
      <c r="BV95" s="73" t="s">
        <v>75</v>
      </c>
      <c r="BW95" s="73" t="s">
        <v>4</v>
      </c>
      <c r="BX95" s="73" t="s">
        <v>76</v>
      </c>
      <c r="CL95" s="73" t="s">
        <v>1</v>
      </c>
    </row>
    <row r="96" spans="1:91" s="7" customFormat="1" ht="16.5" customHeight="1">
      <c r="A96" s="75" t="s">
        <v>77</v>
      </c>
      <c r="B96" s="76"/>
      <c r="C96" s="77"/>
      <c r="D96" s="197" t="s">
        <v>78</v>
      </c>
      <c r="E96" s="197"/>
      <c r="F96" s="197"/>
      <c r="G96" s="197"/>
      <c r="H96" s="197"/>
      <c r="I96" s="78"/>
      <c r="J96" s="197" t="s">
        <v>15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5">
        <f>'01 - Opatření BOZP'!J30</f>
        <v>0</v>
      </c>
      <c r="AH96" s="196"/>
      <c r="AI96" s="196"/>
      <c r="AJ96" s="196"/>
      <c r="AK96" s="196"/>
      <c r="AL96" s="196"/>
      <c r="AM96" s="196"/>
      <c r="AN96" s="195">
        <f>SUM(AG96,AT96)</f>
        <v>0</v>
      </c>
      <c r="AO96" s="196"/>
      <c r="AP96" s="196"/>
      <c r="AQ96" s="79" t="s">
        <v>79</v>
      </c>
      <c r="AR96" s="76"/>
      <c r="AS96" s="80">
        <v>0</v>
      </c>
      <c r="AT96" s="81">
        <f>ROUND(SUM(AV96:AW96),2)</f>
        <v>0</v>
      </c>
      <c r="AU96" s="82">
        <f>'01 - Opatření BOZP'!P121</f>
        <v>1565.8408749999996</v>
      </c>
      <c r="AV96" s="81">
        <f>'01 - Opatření BOZP'!J33</f>
        <v>0</v>
      </c>
      <c r="AW96" s="81">
        <f>'01 - Opatření BOZP'!J34</f>
        <v>0</v>
      </c>
      <c r="AX96" s="81">
        <f>'01 - Opatření BOZP'!J35</f>
        <v>0</v>
      </c>
      <c r="AY96" s="81">
        <f>'01 - Opatření BOZP'!J36</f>
        <v>0</v>
      </c>
      <c r="AZ96" s="81">
        <f>'01 - Opatření BOZP'!F33</f>
        <v>0</v>
      </c>
      <c r="BA96" s="81">
        <f>'01 - Opatření BOZP'!F34</f>
        <v>0</v>
      </c>
      <c r="BB96" s="81">
        <f>'01 - Opatření BOZP'!F35</f>
        <v>0</v>
      </c>
      <c r="BC96" s="81">
        <f>'01 - Opatření BOZP'!F36</f>
        <v>0</v>
      </c>
      <c r="BD96" s="83">
        <f>'01 - Opatření BOZP'!F37</f>
        <v>0</v>
      </c>
      <c r="BT96" s="84" t="s">
        <v>80</v>
      </c>
      <c r="BV96" s="84" t="s">
        <v>75</v>
      </c>
      <c r="BW96" s="84" t="s">
        <v>81</v>
      </c>
      <c r="BX96" s="84" t="s">
        <v>4</v>
      </c>
      <c r="CL96" s="84" t="s">
        <v>1</v>
      </c>
      <c r="CM96" s="84" t="s">
        <v>82</v>
      </c>
    </row>
    <row r="97" spans="1:57" s="2" customFormat="1" ht="30" customHeight="1">
      <c r="A97" s="28"/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9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s="2" customFormat="1" ht="6.95" customHeight="1">
      <c r="A98" s="28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2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</sheetData>
  <mergeCells count="40">
    <mergeCell ref="K6:AO6"/>
    <mergeCell ref="K7:AO7"/>
    <mergeCell ref="E24:AN24"/>
    <mergeCell ref="AK27:AO27"/>
    <mergeCell ref="L29:P29"/>
    <mergeCell ref="W29:AE29"/>
    <mergeCell ref="AK29:AO29"/>
    <mergeCell ref="W30:AE30"/>
    <mergeCell ref="AK30:AO30"/>
    <mergeCell ref="L30:P30"/>
    <mergeCell ref="W31:AE31"/>
    <mergeCell ref="AK31:AO31"/>
    <mergeCell ref="L31:P31"/>
    <mergeCell ref="AK32:AO32"/>
    <mergeCell ref="L32:P32"/>
    <mergeCell ref="W33:AE33"/>
    <mergeCell ref="AK33:AO33"/>
    <mergeCell ref="L33:P33"/>
    <mergeCell ref="AN96:AP96"/>
    <mergeCell ref="AG96:AM96"/>
    <mergeCell ref="D96:H96"/>
    <mergeCell ref="J96:AF96"/>
    <mergeCell ref="AG95:AM95"/>
    <mergeCell ref="AN95:AP95"/>
    <mergeCell ref="AR3:BE3"/>
    <mergeCell ref="C93:G93"/>
    <mergeCell ref="I93:AF93"/>
    <mergeCell ref="AG93:AM93"/>
    <mergeCell ref="AN93:AP93"/>
    <mergeCell ref="L86:AO86"/>
    <mergeCell ref="AM88:AN88"/>
    <mergeCell ref="AM90:AP90"/>
    <mergeCell ref="AS90:AT92"/>
    <mergeCell ref="AM91:AP91"/>
    <mergeCell ref="W34:AE34"/>
    <mergeCell ref="AK34:AO34"/>
    <mergeCell ref="L34:P34"/>
    <mergeCell ref="X36:AB36"/>
    <mergeCell ref="AK36:AO36"/>
    <mergeCell ref="W32:AE32"/>
  </mergeCells>
  <hyperlinks>
    <hyperlink ref="A96" location="'01 - Opatření BOZP'!C2" display="/"/>
  </hyperlinks>
  <pageMargins left="0.39370078740157483" right="0.39370078740157483" top="0.39370078740157483" bottom="0.39370078740157483" header="0" footer="0"/>
  <pageSetup paperSize="9" scale="72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1"/>
  <sheetViews>
    <sheetView showGridLines="0" topLeftCell="A152" workbookViewId="0">
      <selection activeCell="F167" sqref="F166:F16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5"/>
    </row>
    <row r="2" spans="1:46" s="1" customFormat="1" ht="36.950000000000003" customHeight="1">
      <c r="L2" s="172" t="s">
        <v>5</v>
      </c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1:46" s="1" customFormat="1" ht="24.95" customHeight="1">
      <c r="B4" s="19"/>
      <c r="D4" s="20" t="s">
        <v>83</v>
      </c>
      <c r="L4" s="19"/>
      <c r="M4" s="86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5" t="s">
        <v>14</v>
      </c>
      <c r="L6" s="19"/>
    </row>
    <row r="7" spans="1:46" s="1" customFormat="1" ht="16.5" customHeight="1">
      <c r="B7" s="19"/>
      <c r="E7" s="207" t="str">
        <f>'Rekapitulace '!K7</f>
        <v>Opatření BOZP</v>
      </c>
      <c r="F7" s="208"/>
      <c r="G7" s="208"/>
      <c r="H7" s="208"/>
      <c r="L7" s="19"/>
    </row>
    <row r="8" spans="1:46" s="2" customFormat="1" ht="12" customHeight="1">
      <c r="A8" s="28"/>
      <c r="B8" s="29"/>
      <c r="C8" s="28"/>
      <c r="D8" s="25" t="s">
        <v>84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9" t="s">
        <v>85</v>
      </c>
      <c r="F9" s="206"/>
      <c r="G9" s="206"/>
      <c r="H9" s="206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5" t="s">
        <v>16</v>
      </c>
      <c r="E11" s="28"/>
      <c r="F11" s="23" t="s">
        <v>1</v>
      </c>
      <c r="G11" s="28"/>
      <c r="H11" s="28"/>
      <c r="I11" s="25" t="s">
        <v>17</v>
      </c>
      <c r="J11" s="23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5" t="s">
        <v>18</v>
      </c>
      <c r="E12" s="28"/>
      <c r="F12" s="23" t="s">
        <v>19</v>
      </c>
      <c r="G12" s="28"/>
      <c r="H12" s="28"/>
      <c r="I12" s="25" t="s">
        <v>20</v>
      </c>
      <c r="J12" s="51" t="str">
        <f>'Rekapitulace '!AN9</f>
        <v>17. 1. 2022</v>
      </c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7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5" t="s">
        <v>22</v>
      </c>
      <c r="E14" s="28"/>
      <c r="F14" s="28"/>
      <c r="G14" s="28"/>
      <c r="H14" s="28"/>
      <c r="I14" s="25" t="s">
        <v>23</v>
      </c>
      <c r="J14" s="23" t="s">
        <v>1</v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3" t="s">
        <v>24</v>
      </c>
      <c r="F15" s="28"/>
      <c r="G15" s="28"/>
      <c r="H15" s="28"/>
      <c r="I15" s="25" t="s">
        <v>25</v>
      </c>
      <c r="J15" s="23" t="s">
        <v>1</v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5" t="s">
        <v>26</v>
      </c>
      <c r="E17" s="28"/>
      <c r="F17" s="28"/>
      <c r="G17" s="28"/>
      <c r="H17" s="28"/>
      <c r="I17" s="25" t="s">
        <v>23</v>
      </c>
      <c r="J17" s="23" t="str">
        <f>'Rekapitulace '!AN14</f>
        <v/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200" t="str">
        <f>'Rekapitulace '!E15</f>
        <v xml:space="preserve"> </v>
      </c>
      <c r="F18" s="200"/>
      <c r="G18" s="200"/>
      <c r="H18" s="200"/>
      <c r="I18" s="25" t="s">
        <v>25</v>
      </c>
      <c r="J18" s="23" t="str">
        <f>'Rekapitulace '!AN15</f>
        <v/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5" t="s">
        <v>28</v>
      </c>
      <c r="E20" s="28"/>
      <c r="F20" s="28"/>
      <c r="G20" s="28"/>
      <c r="H20" s="28"/>
      <c r="I20" s="25" t="s">
        <v>23</v>
      </c>
      <c r="J20" s="23" t="s">
        <v>1</v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3" t="s">
        <v>29</v>
      </c>
      <c r="F21" s="28"/>
      <c r="G21" s="28"/>
      <c r="H21" s="28"/>
      <c r="I21" s="25" t="s">
        <v>25</v>
      </c>
      <c r="J21" s="23" t="s">
        <v>1</v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5" t="s">
        <v>31</v>
      </c>
      <c r="E23" s="28"/>
      <c r="F23" s="28"/>
      <c r="G23" s="28"/>
      <c r="H23" s="28"/>
      <c r="I23" s="25" t="s">
        <v>23</v>
      </c>
      <c r="J23" s="23" t="s">
        <v>1</v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3" t="s">
        <v>29</v>
      </c>
      <c r="F24" s="28"/>
      <c r="G24" s="28"/>
      <c r="H24" s="28"/>
      <c r="I24" s="25" t="s">
        <v>25</v>
      </c>
      <c r="J24" s="23" t="s">
        <v>1</v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5" t="s">
        <v>32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47.25" customHeight="1">
      <c r="A27" s="87"/>
      <c r="B27" s="88"/>
      <c r="C27" s="87"/>
      <c r="D27" s="87"/>
      <c r="E27" s="202" t="s">
        <v>86</v>
      </c>
      <c r="F27" s="202"/>
      <c r="G27" s="202"/>
      <c r="H27" s="202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0" t="s">
        <v>34</v>
      </c>
      <c r="E30" s="28"/>
      <c r="F30" s="28"/>
      <c r="G30" s="28"/>
      <c r="H30" s="28"/>
      <c r="I30" s="28"/>
      <c r="J30" s="67">
        <f>ROUND(J121,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36</v>
      </c>
      <c r="G32" s="28"/>
      <c r="H32" s="28"/>
      <c r="I32" s="32" t="s">
        <v>35</v>
      </c>
      <c r="J32" s="32" t="s">
        <v>37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1" t="s">
        <v>38</v>
      </c>
      <c r="E33" s="25" t="s">
        <v>39</v>
      </c>
      <c r="F33" s="92">
        <f>ROUND((SUM(BE121:BE180)),  2)</f>
        <v>0</v>
      </c>
      <c r="G33" s="28"/>
      <c r="H33" s="28"/>
      <c r="I33" s="93">
        <v>0.21</v>
      </c>
      <c r="J33" s="92">
        <f>ROUND(((SUM(BE121:BE180))*I33),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5" t="s">
        <v>40</v>
      </c>
      <c r="F34" s="92">
        <f>ROUND((SUM(BF121:BF180)),  2)</f>
        <v>0</v>
      </c>
      <c r="G34" s="28"/>
      <c r="H34" s="28"/>
      <c r="I34" s="93">
        <v>0.15</v>
      </c>
      <c r="J34" s="92">
        <f>ROUND(((SUM(BF121:BF180))*I34),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5" t="s">
        <v>41</v>
      </c>
      <c r="F35" s="92">
        <f>ROUND((SUM(BG121:BG180)),  2)</f>
        <v>0</v>
      </c>
      <c r="G35" s="28"/>
      <c r="H35" s="28"/>
      <c r="I35" s="93">
        <v>0.21</v>
      </c>
      <c r="J35" s="92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5" t="s">
        <v>42</v>
      </c>
      <c r="F36" s="92">
        <f>ROUND((SUM(BH121:BH180)),  2)</f>
        <v>0</v>
      </c>
      <c r="G36" s="28"/>
      <c r="H36" s="28"/>
      <c r="I36" s="93">
        <v>0.15</v>
      </c>
      <c r="J36" s="92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5" t="s">
        <v>43</v>
      </c>
      <c r="F37" s="92">
        <f>ROUND((SUM(BI121:BI180)),  2)</f>
        <v>0</v>
      </c>
      <c r="G37" s="28"/>
      <c r="H37" s="28"/>
      <c r="I37" s="93">
        <v>0</v>
      </c>
      <c r="J37" s="92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4"/>
      <c r="D39" s="95" t="s">
        <v>44</v>
      </c>
      <c r="E39" s="56"/>
      <c r="F39" s="56"/>
      <c r="G39" s="96" t="s">
        <v>45</v>
      </c>
      <c r="H39" s="97" t="s">
        <v>46</v>
      </c>
      <c r="I39" s="56"/>
      <c r="J39" s="98">
        <f>SUM(J30:J37)</f>
        <v>0</v>
      </c>
      <c r="K39" s="99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38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38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28"/>
      <c r="B61" s="29"/>
      <c r="C61" s="28"/>
      <c r="D61" s="41" t="s">
        <v>49</v>
      </c>
      <c r="E61" s="31"/>
      <c r="F61" s="100" t="s">
        <v>50</v>
      </c>
      <c r="G61" s="41" t="s">
        <v>49</v>
      </c>
      <c r="H61" s="31"/>
      <c r="I61" s="31"/>
      <c r="J61" s="101" t="s">
        <v>50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28"/>
      <c r="B65" s="29"/>
      <c r="C65" s="28"/>
      <c r="D65" s="39" t="s">
        <v>51</v>
      </c>
      <c r="E65" s="42"/>
      <c r="F65" s="42"/>
      <c r="G65" s="39" t="s">
        <v>52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28"/>
      <c r="B76" s="29"/>
      <c r="C76" s="28"/>
      <c r="D76" s="41" t="s">
        <v>49</v>
      </c>
      <c r="E76" s="31"/>
      <c r="F76" s="100" t="s">
        <v>50</v>
      </c>
      <c r="G76" s="41" t="s">
        <v>49</v>
      </c>
      <c r="H76" s="31"/>
      <c r="I76" s="31"/>
      <c r="J76" s="101" t="s">
        <v>50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20" t="s">
        <v>87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5" t="s">
        <v>14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207" t="str">
        <f>E7</f>
        <v>Opatření BOZP</v>
      </c>
      <c r="F85" s="208"/>
      <c r="G85" s="208"/>
      <c r="H85" s="208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5" t="s">
        <v>84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9" t="str">
        <f>E9</f>
        <v>01 - Opatření BOZP</v>
      </c>
      <c r="F87" s="206"/>
      <c r="G87" s="206"/>
      <c r="H87" s="206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5" t="s">
        <v>18</v>
      </c>
      <c r="D89" s="28"/>
      <c r="E89" s="28"/>
      <c r="F89" s="23" t="str">
        <f>F12</f>
        <v>Vršovická 1429/68, 101 00 Praha 10 - Vršovice</v>
      </c>
      <c r="G89" s="28"/>
      <c r="H89" s="28"/>
      <c r="I89" s="25" t="s">
        <v>20</v>
      </c>
      <c r="J89" s="51" t="str">
        <f>IF(J12="","",J12)</f>
        <v>17. 1. 2022</v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39.950000000000003" customHeight="1">
      <c r="A91" s="28"/>
      <c r="B91" s="29"/>
      <c r="C91" s="25" t="s">
        <v>22</v>
      </c>
      <c r="D91" s="28"/>
      <c r="E91" s="28"/>
      <c r="F91" s="23" t="str">
        <f>E15</f>
        <v>MČ Praha 10, Vršovická 1429/68, 101 00 Praha 10</v>
      </c>
      <c r="G91" s="28"/>
      <c r="H91" s="28"/>
      <c r="I91" s="25" t="s">
        <v>28</v>
      </c>
      <c r="J91" s="26" t="str">
        <f>E21</f>
        <v>ECOTEN, s.r.o., Lublaňská 1002/9, 120 00 Praha 2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39.950000000000003" customHeight="1">
      <c r="A92" s="28"/>
      <c r="B92" s="29"/>
      <c r="C92" s="25" t="s">
        <v>26</v>
      </c>
      <c r="D92" s="28"/>
      <c r="E92" s="28"/>
      <c r="F92" s="23" t="str">
        <f>IF(E18="","",E18)</f>
        <v xml:space="preserve"> </v>
      </c>
      <c r="G92" s="28"/>
      <c r="H92" s="28"/>
      <c r="I92" s="25" t="s">
        <v>31</v>
      </c>
      <c r="J92" s="26" t="str">
        <f>E24</f>
        <v>ECOTEN, s.r.o., Lublaňská 1002/9, 120 00 Praha 2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2" t="s">
        <v>88</v>
      </c>
      <c r="D94" s="94"/>
      <c r="E94" s="94"/>
      <c r="F94" s="94"/>
      <c r="G94" s="94"/>
      <c r="H94" s="94"/>
      <c r="I94" s="94"/>
      <c r="J94" s="103" t="s">
        <v>89</v>
      </c>
      <c r="K94" s="94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7" customHeight="1">
      <c r="A96" s="28"/>
      <c r="B96" s="29"/>
      <c r="C96" s="104" t="s">
        <v>90</v>
      </c>
      <c r="D96" s="28"/>
      <c r="E96" s="28"/>
      <c r="F96" s="28"/>
      <c r="G96" s="28"/>
      <c r="H96" s="28"/>
      <c r="I96" s="28"/>
      <c r="J96" s="67">
        <f>J121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6" t="s">
        <v>91</v>
      </c>
    </row>
    <row r="97" spans="1:31" s="9" customFormat="1" ht="24.95" customHeight="1">
      <c r="B97" s="105"/>
      <c r="D97" s="106" t="s">
        <v>92</v>
      </c>
      <c r="E97" s="107"/>
      <c r="F97" s="107"/>
      <c r="G97" s="107"/>
      <c r="H97" s="107"/>
      <c r="I97" s="107"/>
      <c r="J97" s="108">
        <f>J122</f>
        <v>0</v>
      </c>
      <c r="L97" s="105"/>
    </row>
    <row r="98" spans="1:31" s="10" customFormat="1" ht="20.100000000000001" customHeight="1">
      <c r="B98" s="109"/>
      <c r="D98" s="110" t="s">
        <v>93</v>
      </c>
      <c r="E98" s="111"/>
      <c r="F98" s="111"/>
      <c r="G98" s="111"/>
      <c r="H98" s="111"/>
      <c r="I98" s="111"/>
      <c r="J98" s="112">
        <f>J123</f>
        <v>0</v>
      </c>
      <c r="L98" s="109"/>
    </row>
    <row r="99" spans="1:31" s="9" customFormat="1" ht="24.95" customHeight="1">
      <c r="B99" s="105"/>
      <c r="D99" s="106" t="s">
        <v>94</v>
      </c>
      <c r="E99" s="107"/>
      <c r="F99" s="107"/>
      <c r="G99" s="107"/>
      <c r="H99" s="107"/>
      <c r="I99" s="107"/>
      <c r="J99" s="108">
        <f>J168</f>
        <v>0</v>
      </c>
      <c r="L99" s="105"/>
    </row>
    <row r="100" spans="1:31" s="10" customFormat="1" ht="20.100000000000001" customHeight="1">
      <c r="B100" s="109"/>
      <c r="D100" s="110" t="s">
        <v>95</v>
      </c>
      <c r="E100" s="111"/>
      <c r="F100" s="111"/>
      <c r="G100" s="111"/>
      <c r="H100" s="111"/>
      <c r="I100" s="111"/>
      <c r="J100" s="112">
        <f>J169</f>
        <v>0</v>
      </c>
      <c r="L100" s="109"/>
    </row>
    <row r="101" spans="1:31" s="10" customFormat="1" ht="20.100000000000001" customHeight="1">
      <c r="B101" s="109"/>
      <c r="D101" s="110" t="s">
        <v>96</v>
      </c>
      <c r="E101" s="111"/>
      <c r="F101" s="111"/>
      <c r="G101" s="111"/>
      <c r="H101" s="111"/>
      <c r="I101" s="111"/>
      <c r="J101" s="112">
        <f>J179</f>
        <v>0</v>
      </c>
      <c r="L101" s="109"/>
    </row>
    <row r="102" spans="1:31" s="2" customFormat="1" ht="21.75" customHeight="1">
      <c r="A102" s="28"/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3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</row>
    <row r="103" spans="1:31" s="2" customFormat="1" ht="6.95" customHeight="1">
      <c r="A103" s="28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7" spans="1:31" s="2" customFormat="1" ht="6.95" customHeight="1">
      <c r="A107" s="28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24.95" customHeight="1">
      <c r="A108" s="28"/>
      <c r="B108" s="29"/>
      <c r="C108" s="20" t="s">
        <v>97</v>
      </c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6.95" customHeight="1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12" customHeight="1">
      <c r="A110" s="28"/>
      <c r="B110" s="29"/>
      <c r="C110" s="25" t="s">
        <v>14</v>
      </c>
      <c r="D110" s="28"/>
      <c r="E110" s="28"/>
      <c r="F110" s="28"/>
      <c r="G110" s="28"/>
      <c r="H110" s="28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6.5" customHeight="1">
      <c r="A111" s="28"/>
      <c r="B111" s="29"/>
      <c r="C111" s="28"/>
      <c r="D111" s="28"/>
      <c r="E111" s="207" t="str">
        <f>E7</f>
        <v>Opatření BOZP</v>
      </c>
      <c r="F111" s="208"/>
      <c r="G111" s="208"/>
      <c r="H111" s="208"/>
      <c r="I111" s="28"/>
      <c r="J111" s="28"/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12" customHeight="1">
      <c r="A112" s="28"/>
      <c r="B112" s="29"/>
      <c r="C112" s="25" t="s">
        <v>84</v>
      </c>
      <c r="D112" s="28"/>
      <c r="E112" s="28"/>
      <c r="F112" s="28"/>
      <c r="G112" s="28"/>
      <c r="H112" s="28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6.5" customHeight="1">
      <c r="A113" s="28"/>
      <c r="B113" s="29"/>
      <c r="C113" s="28"/>
      <c r="D113" s="28"/>
      <c r="E113" s="179" t="str">
        <f>E9</f>
        <v>01 - Opatření BOZP</v>
      </c>
      <c r="F113" s="206"/>
      <c r="G113" s="206"/>
      <c r="H113" s="206"/>
      <c r="I113" s="28"/>
      <c r="J113" s="28"/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6.95" customHeight="1">
      <c r="A114" s="28"/>
      <c r="B114" s="29"/>
      <c r="C114" s="28"/>
      <c r="D114" s="28"/>
      <c r="E114" s="28"/>
      <c r="F114" s="28"/>
      <c r="G114" s="28"/>
      <c r="H114" s="28"/>
      <c r="I114" s="28"/>
      <c r="J114" s="28"/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2" customHeight="1">
      <c r="A115" s="28"/>
      <c r="B115" s="29"/>
      <c r="C115" s="25" t="s">
        <v>18</v>
      </c>
      <c r="D115" s="28"/>
      <c r="E115" s="28"/>
      <c r="F115" s="23" t="str">
        <f>F12</f>
        <v>Vršovická 1429/68, 101 00 Praha 10 - Vršovice</v>
      </c>
      <c r="G115" s="28"/>
      <c r="H115" s="28"/>
      <c r="I115" s="25" t="s">
        <v>20</v>
      </c>
      <c r="J115" s="51" t="str">
        <f>IF(J12="","",J12)</f>
        <v>17. 1. 2022</v>
      </c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2" customFormat="1" ht="6.95" customHeight="1">
      <c r="A116" s="28"/>
      <c r="B116" s="29"/>
      <c r="C116" s="28"/>
      <c r="D116" s="28"/>
      <c r="E116" s="28"/>
      <c r="F116" s="28"/>
      <c r="G116" s="28"/>
      <c r="H116" s="28"/>
      <c r="I116" s="28"/>
      <c r="J116" s="28"/>
      <c r="K116" s="28"/>
      <c r="L116" s="3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</row>
    <row r="117" spans="1:65" s="2" customFormat="1" ht="39.950000000000003" customHeight="1">
      <c r="A117" s="28"/>
      <c r="B117" s="29"/>
      <c r="C117" s="25" t="s">
        <v>22</v>
      </c>
      <c r="D117" s="28"/>
      <c r="E117" s="28"/>
      <c r="F117" s="23" t="str">
        <f>E15</f>
        <v>MČ Praha 10, Vršovická 1429/68, 101 00 Praha 10</v>
      </c>
      <c r="G117" s="28"/>
      <c r="H117" s="28"/>
      <c r="I117" s="25" t="s">
        <v>28</v>
      </c>
      <c r="J117" s="26" t="str">
        <f>E21</f>
        <v>ECOTEN, s.r.o., Lublaňská 1002/9, 120 00 Praha 2</v>
      </c>
      <c r="K117" s="28"/>
      <c r="L117" s="3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65" s="2" customFormat="1" ht="39.950000000000003" customHeight="1">
      <c r="A118" s="28"/>
      <c r="B118" s="29"/>
      <c r="C118" s="25" t="s">
        <v>26</v>
      </c>
      <c r="D118" s="28"/>
      <c r="E118" s="28"/>
      <c r="F118" s="23" t="str">
        <f>IF(E18="","",E18)</f>
        <v xml:space="preserve"> </v>
      </c>
      <c r="G118" s="28"/>
      <c r="H118" s="28"/>
      <c r="I118" s="25" t="s">
        <v>31</v>
      </c>
      <c r="J118" s="26" t="str">
        <f>E24</f>
        <v>ECOTEN, s.r.o., Lublaňská 1002/9, 120 00 Praha 2</v>
      </c>
      <c r="K118" s="28"/>
      <c r="L118" s="3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65" s="2" customFormat="1" ht="10.35" customHeight="1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3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65" s="11" customFormat="1" ht="29.25" customHeight="1">
      <c r="A120" s="113"/>
      <c r="B120" s="114"/>
      <c r="C120" s="115" t="s">
        <v>98</v>
      </c>
      <c r="D120" s="116" t="s">
        <v>58</v>
      </c>
      <c r="E120" s="116" t="s">
        <v>54</v>
      </c>
      <c r="F120" s="116" t="s">
        <v>55</v>
      </c>
      <c r="G120" s="116" t="s">
        <v>99</v>
      </c>
      <c r="H120" s="116" t="s">
        <v>100</v>
      </c>
      <c r="I120" s="116" t="s">
        <v>101</v>
      </c>
      <c r="J120" s="116" t="s">
        <v>89</v>
      </c>
      <c r="K120" s="117" t="s">
        <v>102</v>
      </c>
      <c r="L120" s="118"/>
      <c r="M120" s="58" t="s">
        <v>1</v>
      </c>
      <c r="N120" s="59" t="s">
        <v>38</v>
      </c>
      <c r="O120" s="59" t="s">
        <v>103</v>
      </c>
      <c r="P120" s="59" t="s">
        <v>104</v>
      </c>
      <c r="Q120" s="59" t="s">
        <v>105</v>
      </c>
      <c r="R120" s="59" t="s">
        <v>106</v>
      </c>
      <c r="S120" s="59" t="s">
        <v>107</v>
      </c>
      <c r="T120" s="60" t="s">
        <v>108</v>
      </c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</row>
    <row r="121" spans="1:65" s="2" customFormat="1" ht="22.7" customHeight="1">
      <c r="A121" s="28"/>
      <c r="B121" s="29"/>
      <c r="C121" s="65" t="s">
        <v>109</v>
      </c>
      <c r="D121" s="28"/>
      <c r="E121" s="28"/>
      <c r="F121" s="28"/>
      <c r="G121" s="28"/>
      <c r="H121" s="28"/>
      <c r="I121" s="28"/>
      <c r="J121" s="119">
        <f>BK121</f>
        <v>0</v>
      </c>
      <c r="K121" s="28"/>
      <c r="L121" s="29"/>
      <c r="M121" s="61"/>
      <c r="N121" s="52"/>
      <c r="O121" s="62"/>
      <c r="P121" s="120">
        <f>P122+P168</f>
        <v>1565.8408749999996</v>
      </c>
      <c r="Q121" s="62"/>
      <c r="R121" s="120">
        <f>R122+R168</f>
        <v>0</v>
      </c>
      <c r="S121" s="62"/>
      <c r="T121" s="121">
        <f>T122+T168</f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T121" s="16" t="s">
        <v>72</v>
      </c>
      <c r="AU121" s="16" t="s">
        <v>91</v>
      </c>
      <c r="BK121" s="122">
        <f>BK122+BK168</f>
        <v>0</v>
      </c>
    </row>
    <row r="122" spans="1:65" s="12" customFormat="1" ht="26.1" customHeight="1">
      <c r="B122" s="123"/>
      <c r="D122" s="124" t="s">
        <v>72</v>
      </c>
      <c r="E122" s="125" t="s">
        <v>110</v>
      </c>
      <c r="F122" s="125" t="s">
        <v>111</v>
      </c>
      <c r="J122" s="126">
        <f>BK122</f>
        <v>0</v>
      </c>
      <c r="L122" s="123"/>
      <c r="M122" s="127"/>
      <c r="N122" s="128"/>
      <c r="O122" s="128"/>
      <c r="P122" s="129">
        <f>P123</f>
        <v>1565.8408749999996</v>
      </c>
      <c r="Q122" s="128"/>
      <c r="R122" s="129">
        <f>R123</f>
        <v>0</v>
      </c>
      <c r="S122" s="128"/>
      <c r="T122" s="130">
        <f>T123</f>
        <v>0</v>
      </c>
      <c r="AR122" s="124" t="s">
        <v>80</v>
      </c>
      <c r="AT122" s="131" t="s">
        <v>72</v>
      </c>
      <c r="AU122" s="131" t="s">
        <v>73</v>
      </c>
      <c r="AY122" s="124" t="s">
        <v>112</v>
      </c>
      <c r="BK122" s="132">
        <f>BK123</f>
        <v>0</v>
      </c>
    </row>
    <row r="123" spans="1:65" s="12" customFormat="1" ht="22.7" customHeight="1">
      <c r="B123" s="123"/>
      <c r="D123" s="124" t="s">
        <v>72</v>
      </c>
      <c r="E123" s="133" t="s">
        <v>113</v>
      </c>
      <c r="F123" s="133" t="s">
        <v>114</v>
      </c>
      <c r="J123" s="134">
        <f>BK123</f>
        <v>0</v>
      </c>
      <c r="L123" s="123"/>
      <c r="M123" s="127"/>
      <c r="N123" s="128"/>
      <c r="O123" s="128"/>
      <c r="P123" s="129">
        <f>SUM(P124:P167)</f>
        <v>1565.8408749999996</v>
      </c>
      <c r="Q123" s="128"/>
      <c r="R123" s="129">
        <f>SUM(R124:R167)</f>
        <v>0</v>
      </c>
      <c r="S123" s="128"/>
      <c r="T123" s="130">
        <f>SUM(T124:T167)</f>
        <v>0</v>
      </c>
      <c r="AR123" s="124" t="s">
        <v>80</v>
      </c>
      <c r="AT123" s="131" t="s">
        <v>72</v>
      </c>
      <c r="AU123" s="131" t="s">
        <v>80</v>
      </c>
      <c r="AY123" s="124" t="s">
        <v>112</v>
      </c>
      <c r="BK123" s="132">
        <f>SUM(BK124:BK167)</f>
        <v>0</v>
      </c>
    </row>
    <row r="124" spans="1:65" s="2" customFormat="1" ht="16.5" customHeight="1">
      <c r="A124" s="28"/>
      <c r="B124" s="135"/>
      <c r="C124" s="136" t="s">
        <v>80</v>
      </c>
      <c r="D124" s="136" t="s">
        <v>115</v>
      </c>
      <c r="E124" s="137" t="s">
        <v>116</v>
      </c>
      <c r="F124" s="138" t="s">
        <v>117</v>
      </c>
      <c r="G124" s="139" t="s">
        <v>118</v>
      </c>
      <c r="H124" s="140">
        <v>3597.375</v>
      </c>
      <c r="I124" s="170">
        <v>0</v>
      </c>
      <c r="J124" s="141">
        <f>ROUND(I124*H124,2)</f>
        <v>0</v>
      </c>
      <c r="K124" s="138" t="s">
        <v>119</v>
      </c>
      <c r="L124" s="29"/>
      <c r="M124" s="142" t="s">
        <v>1</v>
      </c>
      <c r="N124" s="143" t="s">
        <v>39</v>
      </c>
      <c r="O124" s="144">
        <v>0.124</v>
      </c>
      <c r="P124" s="144">
        <f>O124*H124</f>
        <v>446.0745</v>
      </c>
      <c r="Q124" s="144">
        <v>0</v>
      </c>
      <c r="R124" s="144">
        <f>Q124*H124</f>
        <v>0</v>
      </c>
      <c r="S124" s="144">
        <v>0</v>
      </c>
      <c r="T124" s="145">
        <f>S124*H124</f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46" t="s">
        <v>120</v>
      </c>
      <c r="AT124" s="146" t="s">
        <v>115</v>
      </c>
      <c r="AU124" s="146" t="s">
        <v>82</v>
      </c>
      <c r="AY124" s="16" t="s">
        <v>112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6" t="s">
        <v>80</v>
      </c>
      <c r="BK124" s="147">
        <f>ROUND(I124*H124,2)</f>
        <v>0</v>
      </c>
      <c r="BL124" s="16" t="s">
        <v>120</v>
      </c>
      <c r="BM124" s="146" t="s">
        <v>121</v>
      </c>
    </row>
    <row r="125" spans="1:65" s="13" customFormat="1">
      <c r="B125" s="148"/>
      <c r="D125" s="149" t="s">
        <v>122</v>
      </c>
      <c r="E125" s="150" t="s">
        <v>1</v>
      </c>
      <c r="F125" s="151" t="s">
        <v>123</v>
      </c>
      <c r="H125" s="152">
        <v>3597.375</v>
      </c>
      <c r="L125" s="148"/>
      <c r="M125" s="153"/>
      <c r="N125" s="154"/>
      <c r="O125" s="154"/>
      <c r="P125" s="154"/>
      <c r="Q125" s="154"/>
      <c r="R125" s="154"/>
      <c r="S125" s="154"/>
      <c r="T125" s="155"/>
      <c r="AT125" s="150" t="s">
        <v>122</v>
      </c>
      <c r="AU125" s="150" t="s">
        <v>82</v>
      </c>
      <c r="AV125" s="13" t="s">
        <v>82</v>
      </c>
      <c r="AW125" s="13" t="s">
        <v>30</v>
      </c>
      <c r="AX125" s="13" t="s">
        <v>73</v>
      </c>
      <c r="AY125" s="150" t="s">
        <v>112</v>
      </c>
    </row>
    <row r="126" spans="1:65" s="14" customFormat="1">
      <c r="B126" s="156"/>
      <c r="D126" s="149" t="s">
        <v>122</v>
      </c>
      <c r="E126" s="157" t="s">
        <v>1</v>
      </c>
      <c r="F126" s="158" t="s">
        <v>124</v>
      </c>
      <c r="H126" s="159">
        <v>3597.375</v>
      </c>
      <c r="L126" s="156"/>
      <c r="M126" s="160"/>
      <c r="N126" s="161"/>
      <c r="O126" s="161"/>
      <c r="P126" s="161"/>
      <c r="Q126" s="161"/>
      <c r="R126" s="161"/>
      <c r="S126" s="161"/>
      <c r="T126" s="162"/>
      <c r="AT126" s="157" t="s">
        <v>122</v>
      </c>
      <c r="AU126" s="157" t="s">
        <v>82</v>
      </c>
      <c r="AV126" s="14" t="s">
        <v>120</v>
      </c>
      <c r="AW126" s="14" t="s">
        <v>30</v>
      </c>
      <c r="AX126" s="14" t="s">
        <v>80</v>
      </c>
      <c r="AY126" s="157" t="s">
        <v>112</v>
      </c>
    </row>
    <row r="127" spans="1:65" s="2" customFormat="1" ht="24.2" customHeight="1">
      <c r="A127" s="28"/>
      <c r="B127" s="135"/>
      <c r="C127" s="136" t="s">
        <v>82</v>
      </c>
      <c r="D127" s="136" t="s">
        <v>115</v>
      </c>
      <c r="E127" s="137" t="s">
        <v>125</v>
      </c>
      <c r="F127" s="138" t="s">
        <v>126</v>
      </c>
      <c r="G127" s="139" t="s">
        <v>118</v>
      </c>
      <c r="H127" s="140">
        <v>1295055</v>
      </c>
      <c r="I127" s="170">
        <v>0</v>
      </c>
      <c r="J127" s="141">
        <f>ROUND(I127*H127,2)</f>
        <v>0</v>
      </c>
      <c r="K127" s="138" t="s">
        <v>119</v>
      </c>
      <c r="L127" s="29"/>
      <c r="M127" s="142" t="s">
        <v>1</v>
      </c>
      <c r="N127" s="143" t="s">
        <v>39</v>
      </c>
      <c r="O127" s="144">
        <v>0</v>
      </c>
      <c r="P127" s="144">
        <f>O127*H127</f>
        <v>0</v>
      </c>
      <c r="Q127" s="144">
        <v>0</v>
      </c>
      <c r="R127" s="144">
        <f>Q127*H127</f>
        <v>0</v>
      </c>
      <c r="S127" s="144">
        <v>0</v>
      </c>
      <c r="T127" s="145">
        <f>S127*H127</f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46" t="s">
        <v>120</v>
      </c>
      <c r="AT127" s="146" t="s">
        <v>115</v>
      </c>
      <c r="AU127" s="146" t="s">
        <v>82</v>
      </c>
      <c r="AY127" s="16" t="s">
        <v>112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80</v>
      </c>
      <c r="BK127" s="147">
        <f>ROUND(I127*H127,2)</f>
        <v>0</v>
      </c>
      <c r="BL127" s="16" t="s">
        <v>120</v>
      </c>
      <c r="BM127" s="146" t="s">
        <v>127</v>
      </c>
    </row>
    <row r="128" spans="1:65" s="13" customFormat="1">
      <c r="B128" s="148"/>
      <c r="D128" s="149" t="s">
        <v>122</v>
      </c>
      <c r="E128" s="150" t="s">
        <v>1</v>
      </c>
      <c r="F128" s="151" t="s">
        <v>123</v>
      </c>
      <c r="H128" s="152">
        <v>3597.375</v>
      </c>
      <c r="L128" s="148"/>
      <c r="M128" s="153"/>
      <c r="N128" s="154"/>
      <c r="O128" s="154"/>
      <c r="P128" s="154"/>
      <c r="Q128" s="154"/>
      <c r="R128" s="154"/>
      <c r="S128" s="154"/>
      <c r="T128" s="155"/>
      <c r="AT128" s="150" t="s">
        <v>122</v>
      </c>
      <c r="AU128" s="150" t="s">
        <v>82</v>
      </c>
      <c r="AV128" s="13" t="s">
        <v>82</v>
      </c>
      <c r="AW128" s="13" t="s">
        <v>30</v>
      </c>
      <c r="AX128" s="13" t="s">
        <v>73</v>
      </c>
      <c r="AY128" s="150" t="s">
        <v>112</v>
      </c>
    </row>
    <row r="129" spans="1:65" s="14" customFormat="1">
      <c r="B129" s="156"/>
      <c r="D129" s="149" t="s">
        <v>122</v>
      </c>
      <c r="E129" s="157" t="s">
        <v>1</v>
      </c>
      <c r="F129" s="158" t="s">
        <v>124</v>
      </c>
      <c r="H129" s="159">
        <v>3597.375</v>
      </c>
      <c r="L129" s="156"/>
      <c r="M129" s="160"/>
      <c r="N129" s="161"/>
      <c r="O129" s="161"/>
      <c r="P129" s="161"/>
      <c r="Q129" s="161"/>
      <c r="R129" s="161"/>
      <c r="S129" s="161"/>
      <c r="T129" s="162"/>
      <c r="AT129" s="157" t="s">
        <v>122</v>
      </c>
      <c r="AU129" s="157" t="s">
        <v>82</v>
      </c>
      <c r="AV129" s="14" t="s">
        <v>120</v>
      </c>
      <c r="AW129" s="14" t="s">
        <v>30</v>
      </c>
      <c r="AX129" s="14" t="s">
        <v>80</v>
      </c>
      <c r="AY129" s="157" t="s">
        <v>112</v>
      </c>
    </row>
    <row r="130" spans="1:65" s="13" customFormat="1">
      <c r="B130" s="148"/>
      <c r="D130" s="149" t="s">
        <v>122</v>
      </c>
      <c r="F130" s="151" t="s">
        <v>128</v>
      </c>
      <c r="H130" s="152">
        <v>1295055</v>
      </c>
      <c r="L130" s="148"/>
      <c r="M130" s="153"/>
      <c r="N130" s="154"/>
      <c r="O130" s="154"/>
      <c r="P130" s="154"/>
      <c r="Q130" s="154"/>
      <c r="R130" s="154"/>
      <c r="S130" s="154"/>
      <c r="T130" s="155"/>
      <c r="AT130" s="150" t="s">
        <v>122</v>
      </c>
      <c r="AU130" s="150" t="s">
        <v>82</v>
      </c>
      <c r="AV130" s="13" t="s">
        <v>82</v>
      </c>
      <c r="AW130" s="13" t="s">
        <v>3</v>
      </c>
      <c r="AX130" s="13" t="s">
        <v>80</v>
      </c>
      <c r="AY130" s="150" t="s">
        <v>112</v>
      </c>
    </row>
    <row r="131" spans="1:65" s="2" customFormat="1" ht="16.5" customHeight="1">
      <c r="A131" s="28"/>
      <c r="B131" s="135"/>
      <c r="C131" s="136" t="s">
        <v>129</v>
      </c>
      <c r="D131" s="136" t="s">
        <v>115</v>
      </c>
      <c r="E131" s="137" t="s">
        <v>130</v>
      </c>
      <c r="F131" s="138" t="s">
        <v>131</v>
      </c>
      <c r="G131" s="139" t="s">
        <v>118</v>
      </c>
      <c r="H131" s="140">
        <v>3597.375</v>
      </c>
      <c r="I131" s="170">
        <v>0</v>
      </c>
      <c r="J131" s="141">
        <f>ROUND(I131*H131,2)</f>
        <v>0</v>
      </c>
      <c r="K131" s="138" t="s">
        <v>119</v>
      </c>
      <c r="L131" s="29"/>
      <c r="M131" s="142" t="s">
        <v>1</v>
      </c>
      <c r="N131" s="143" t="s">
        <v>39</v>
      </c>
      <c r="O131" s="144">
        <v>0.105</v>
      </c>
      <c r="P131" s="144">
        <f>O131*H131</f>
        <v>377.72437500000001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R131" s="146" t="s">
        <v>120</v>
      </c>
      <c r="AT131" s="146" t="s">
        <v>115</v>
      </c>
      <c r="AU131" s="146" t="s">
        <v>82</v>
      </c>
      <c r="AY131" s="16" t="s">
        <v>112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80</v>
      </c>
      <c r="BK131" s="147">
        <f>ROUND(I131*H131,2)</f>
        <v>0</v>
      </c>
      <c r="BL131" s="16" t="s">
        <v>120</v>
      </c>
      <c r="BM131" s="146" t="s">
        <v>132</v>
      </c>
    </row>
    <row r="132" spans="1:65" s="13" customFormat="1">
      <c r="B132" s="148"/>
      <c r="D132" s="149" t="s">
        <v>122</v>
      </c>
      <c r="E132" s="150" t="s">
        <v>1</v>
      </c>
      <c r="F132" s="151" t="s">
        <v>123</v>
      </c>
      <c r="H132" s="152">
        <v>3597.375</v>
      </c>
      <c r="L132" s="148"/>
      <c r="M132" s="153"/>
      <c r="N132" s="154"/>
      <c r="O132" s="154"/>
      <c r="P132" s="154"/>
      <c r="Q132" s="154"/>
      <c r="R132" s="154"/>
      <c r="S132" s="154"/>
      <c r="T132" s="155"/>
      <c r="AT132" s="150" t="s">
        <v>122</v>
      </c>
      <c r="AU132" s="150" t="s">
        <v>82</v>
      </c>
      <c r="AV132" s="13" t="s">
        <v>82</v>
      </c>
      <c r="AW132" s="13" t="s">
        <v>30</v>
      </c>
      <c r="AX132" s="13" t="s">
        <v>73</v>
      </c>
      <c r="AY132" s="150" t="s">
        <v>112</v>
      </c>
    </row>
    <row r="133" spans="1:65" s="14" customFormat="1">
      <c r="B133" s="156"/>
      <c r="D133" s="149" t="s">
        <v>122</v>
      </c>
      <c r="E133" s="157" t="s">
        <v>1</v>
      </c>
      <c r="F133" s="158" t="s">
        <v>124</v>
      </c>
      <c r="H133" s="159">
        <v>3597.375</v>
      </c>
      <c r="L133" s="156"/>
      <c r="M133" s="160"/>
      <c r="N133" s="161"/>
      <c r="O133" s="161"/>
      <c r="P133" s="161"/>
      <c r="Q133" s="161"/>
      <c r="R133" s="161"/>
      <c r="S133" s="161"/>
      <c r="T133" s="162"/>
      <c r="AT133" s="157" t="s">
        <v>122</v>
      </c>
      <c r="AU133" s="157" t="s">
        <v>82</v>
      </c>
      <c r="AV133" s="14" t="s">
        <v>120</v>
      </c>
      <c r="AW133" s="14" t="s">
        <v>30</v>
      </c>
      <c r="AX133" s="14" t="s">
        <v>80</v>
      </c>
      <c r="AY133" s="157" t="s">
        <v>112</v>
      </c>
    </row>
    <row r="134" spans="1:65" s="2" customFormat="1" ht="16.5" customHeight="1">
      <c r="A134" s="28"/>
      <c r="B134" s="135"/>
      <c r="C134" s="136" t="s">
        <v>120</v>
      </c>
      <c r="D134" s="136" t="s">
        <v>115</v>
      </c>
      <c r="E134" s="137" t="s">
        <v>133</v>
      </c>
      <c r="F134" s="138" t="s">
        <v>134</v>
      </c>
      <c r="G134" s="139" t="s">
        <v>135</v>
      </c>
      <c r="H134" s="140">
        <v>1357.5</v>
      </c>
      <c r="I134" s="170">
        <v>0</v>
      </c>
      <c r="J134" s="141">
        <f>ROUND(I134*H134,2)</f>
        <v>0</v>
      </c>
      <c r="K134" s="138" t="s">
        <v>119</v>
      </c>
      <c r="L134" s="29"/>
      <c r="M134" s="142" t="s">
        <v>1</v>
      </c>
      <c r="N134" s="143" t="s">
        <v>39</v>
      </c>
      <c r="O134" s="144">
        <v>0.25</v>
      </c>
      <c r="P134" s="144">
        <f>O134*H134</f>
        <v>339.375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R134" s="146" t="s">
        <v>120</v>
      </c>
      <c r="AT134" s="146" t="s">
        <v>115</v>
      </c>
      <c r="AU134" s="146" t="s">
        <v>82</v>
      </c>
      <c r="AY134" s="16" t="s">
        <v>112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80</v>
      </c>
      <c r="BK134" s="147">
        <f>ROUND(I134*H134,2)</f>
        <v>0</v>
      </c>
      <c r="BL134" s="16" t="s">
        <v>120</v>
      </c>
      <c r="BM134" s="146" t="s">
        <v>136</v>
      </c>
    </row>
    <row r="135" spans="1:65" s="13" customFormat="1">
      <c r="B135" s="148"/>
      <c r="D135" s="149" t="s">
        <v>122</v>
      </c>
      <c r="E135" s="150" t="s">
        <v>1</v>
      </c>
      <c r="F135" s="151" t="s">
        <v>137</v>
      </c>
      <c r="H135" s="152">
        <v>1357.5</v>
      </c>
      <c r="L135" s="148"/>
      <c r="M135" s="153"/>
      <c r="N135" s="154"/>
      <c r="O135" s="154"/>
      <c r="P135" s="154"/>
      <c r="Q135" s="154"/>
      <c r="R135" s="154"/>
      <c r="S135" s="154"/>
      <c r="T135" s="155"/>
      <c r="AT135" s="150" t="s">
        <v>122</v>
      </c>
      <c r="AU135" s="150" t="s">
        <v>82</v>
      </c>
      <c r="AV135" s="13" t="s">
        <v>82</v>
      </c>
      <c r="AW135" s="13" t="s">
        <v>30</v>
      </c>
      <c r="AX135" s="13" t="s">
        <v>73</v>
      </c>
      <c r="AY135" s="150" t="s">
        <v>112</v>
      </c>
    </row>
    <row r="136" spans="1:65" s="14" customFormat="1">
      <c r="B136" s="156"/>
      <c r="D136" s="149" t="s">
        <v>122</v>
      </c>
      <c r="E136" s="157" t="s">
        <v>1</v>
      </c>
      <c r="F136" s="158" t="s">
        <v>124</v>
      </c>
      <c r="H136" s="159">
        <v>1357.5</v>
      </c>
      <c r="L136" s="156"/>
      <c r="M136" s="160"/>
      <c r="N136" s="161"/>
      <c r="O136" s="161"/>
      <c r="P136" s="161"/>
      <c r="Q136" s="161"/>
      <c r="R136" s="161"/>
      <c r="S136" s="161"/>
      <c r="T136" s="162"/>
      <c r="AT136" s="157" t="s">
        <v>122</v>
      </c>
      <c r="AU136" s="157" t="s">
        <v>82</v>
      </c>
      <c r="AV136" s="14" t="s">
        <v>120</v>
      </c>
      <c r="AW136" s="14" t="s">
        <v>30</v>
      </c>
      <c r="AX136" s="14" t="s">
        <v>80</v>
      </c>
      <c r="AY136" s="157" t="s">
        <v>112</v>
      </c>
    </row>
    <row r="137" spans="1:65" s="2" customFormat="1" ht="21.75" customHeight="1">
      <c r="A137" s="28"/>
      <c r="B137" s="135"/>
      <c r="C137" s="136" t="s">
        <v>138</v>
      </c>
      <c r="D137" s="136" t="s">
        <v>115</v>
      </c>
      <c r="E137" s="137" t="s">
        <v>139</v>
      </c>
      <c r="F137" s="138" t="s">
        <v>140</v>
      </c>
      <c r="G137" s="139" t="s">
        <v>135</v>
      </c>
      <c r="H137" s="140">
        <v>488700</v>
      </c>
      <c r="I137" s="170">
        <v>0</v>
      </c>
      <c r="J137" s="141">
        <f>ROUND(I137*H137,2)</f>
        <v>0</v>
      </c>
      <c r="K137" s="138" t="s">
        <v>119</v>
      </c>
      <c r="L137" s="29"/>
      <c r="M137" s="142" t="s">
        <v>1</v>
      </c>
      <c r="N137" s="143" t="s">
        <v>39</v>
      </c>
      <c r="O137" s="144">
        <v>0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R137" s="146" t="s">
        <v>120</v>
      </c>
      <c r="AT137" s="146" t="s">
        <v>115</v>
      </c>
      <c r="AU137" s="146" t="s">
        <v>82</v>
      </c>
      <c r="AY137" s="16" t="s">
        <v>112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80</v>
      </c>
      <c r="BK137" s="147">
        <f>ROUND(I137*H137,2)</f>
        <v>0</v>
      </c>
      <c r="BL137" s="16" t="s">
        <v>120</v>
      </c>
      <c r="BM137" s="146" t="s">
        <v>141</v>
      </c>
    </row>
    <row r="138" spans="1:65" s="2" customFormat="1" ht="39">
      <c r="A138" s="28"/>
      <c r="B138" s="29"/>
      <c r="C138" s="28"/>
      <c r="D138" s="149" t="s">
        <v>142</v>
      </c>
      <c r="E138" s="28"/>
      <c r="F138" s="163" t="s">
        <v>143</v>
      </c>
      <c r="G138" s="28"/>
      <c r="H138" s="28"/>
      <c r="I138" s="28"/>
      <c r="J138" s="28"/>
      <c r="K138" s="28"/>
      <c r="L138" s="29"/>
      <c r="M138" s="164"/>
      <c r="N138" s="165"/>
      <c r="O138" s="54"/>
      <c r="P138" s="54"/>
      <c r="Q138" s="54"/>
      <c r="R138" s="54"/>
      <c r="S138" s="54"/>
      <c r="T138" s="55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T138" s="16" t="s">
        <v>142</v>
      </c>
      <c r="AU138" s="16" t="s">
        <v>82</v>
      </c>
    </row>
    <row r="139" spans="1:65" s="13" customFormat="1">
      <c r="B139" s="148"/>
      <c r="D139" s="149" t="s">
        <v>122</v>
      </c>
      <c r="E139" s="150" t="s">
        <v>1</v>
      </c>
      <c r="F139" s="151" t="s">
        <v>137</v>
      </c>
      <c r="H139" s="152">
        <v>1357.5</v>
      </c>
      <c r="L139" s="148"/>
      <c r="M139" s="153"/>
      <c r="N139" s="154"/>
      <c r="O139" s="154"/>
      <c r="P139" s="154"/>
      <c r="Q139" s="154"/>
      <c r="R139" s="154"/>
      <c r="S139" s="154"/>
      <c r="T139" s="155"/>
      <c r="AT139" s="150" t="s">
        <v>122</v>
      </c>
      <c r="AU139" s="150" t="s">
        <v>82</v>
      </c>
      <c r="AV139" s="13" t="s">
        <v>82</v>
      </c>
      <c r="AW139" s="13" t="s">
        <v>30</v>
      </c>
      <c r="AX139" s="13" t="s">
        <v>73</v>
      </c>
      <c r="AY139" s="150" t="s">
        <v>112</v>
      </c>
    </row>
    <row r="140" spans="1:65" s="14" customFormat="1">
      <c r="B140" s="156"/>
      <c r="D140" s="149" t="s">
        <v>122</v>
      </c>
      <c r="E140" s="157" t="s">
        <v>1</v>
      </c>
      <c r="F140" s="158" t="s">
        <v>124</v>
      </c>
      <c r="H140" s="159">
        <v>1357.5</v>
      </c>
      <c r="L140" s="156"/>
      <c r="M140" s="160"/>
      <c r="N140" s="161"/>
      <c r="O140" s="161"/>
      <c r="P140" s="161"/>
      <c r="Q140" s="161"/>
      <c r="R140" s="161"/>
      <c r="S140" s="161"/>
      <c r="T140" s="162"/>
      <c r="AT140" s="157" t="s">
        <v>122</v>
      </c>
      <c r="AU140" s="157" t="s">
        <v>82</v>
      </c>
      <c r="AV140" s="14" t="s">
        <v>120</v>
      </c>
      <c r="AW140" s="14" t="s">
        <v>30</v>
      </c>
      <c r="AX140" s="14" t="s">
        <v>80</v>
      </c>
      <c r="AY140" s="157" t="s">
        <v>112</v>
      </c>
    </row>
    <row r="141" spans="1:65" s="13" customFormat="1">
      <c r="B141" s="148"/>
      <c r="D141" s="149" t="s">
        <v>122</v>
      </c>
      <c r="F141" s="151" t="s">
        <v>144</v>
      </c>
      <c r="H141" s="152">
        <v>488700</v>
      </c>
      <c r="L141" s="148"/>
      <c r="M141" s="153"/>
      <c r="N141" s="154"/>
      <c r="O141" s="154"/>
      <c r="P141" s="154"/>
      <c r="Q141" s="154"/>
      <c r="R141" s="154"/>
      <c r="S141" s="154"/>
      <c r="T141" s="155"/>
      <c r="AT141" s="150" t="s">
        <v>122</v>
      </c>
      <c r="AU141" s="150" t="s">
        <v>82</v>
      </c>
      <c r="AV141" s="13" t="s">
        <v>82</v>
      </c>
      <c r="AW141" s="13" t="s">
        <v>3</v>
      </c>
      <c r="AX141" s="13" t="s">
        <v>80</v>
      </c>
      <c r="AY141" s="150" t="s">
        <v>112</v>
      </c>
    </row>
    <row r="142" spans="1:65" s="2" customFormat="1" ht="16.5" customHeight="1">
      <c r="A142" s="28"/>
      <c r="B142" s="135"/>
      <c r="C142" s="136" t="s">
        <v>145</v>
      </c>
      <c r="D142" s="136" t="s">
        <v>115</v>
      </c>
      <c r="E142" s="137" t="s">
        <v>146</v>
      </c>
      <c r="F142" s="138" t="s">
        <v>147</v>
      </c>
      <c r="G142" s="139" t="s">
        <v>135</v>
      </c>
      <c r="H142" s="140">
        <v>1357.5</v>
      </c>
      <c r="I142" s="141">
        <v>0</v>
      </c>
      <c r="J142" s="141">
        <f>ROUND(I142*H142,2)</f>
        <v>0</v>
      </c>
      <c r="K142" s="138" t="s">
        <v>119</v>
      </c>
      <c r="L142" s="29"/>
      <c r="M142" s="142" t="s">
        <v>1</v>
      </c>
      <c r="N142" s="143" t="s">
        <v>39</v>
      </c>
      <c r="O142" s="144">
        <v>0.16600000000000001</v>
      </c>
      <c r="P142" s="144">
        <f>O142*H142</f>
        <v>225.345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R142" s="146" t="s">
        <v>120</v>
      </c>
      <c r="AT142" s="146" t="s">
        <v>115</v>
      </c>
      <c r="AU142" s="146" t="s">
        <v>82</v>
      </c>
      <c r="AY142" s="16" t="s">
        <v>112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80</v>
      </c>
      <c r="BK142" s="147">
        <f>ROUND(I142*H142,2)</f>
        <v>0</v>
      </c>
      <c r="BL142" s="16" t="s">
        <v>120</v>
      </c>
      <c r="BM142" s="146" t="s">
        <v>148</v>
      </c>
    </row>
    <row r="143" spans="1:65" s="13" customFormat="1">
      <c r="B143" s="148"/>
      <c r="D143" s="149" t="s">
        <v>122</v>
      </c>
      <c r="E143" s="150" t="s">
        <v>1</v>
      </c>
      <c r="F143" s="151" t="s">
        <v>137</v>
      </c>
      <c r="H143" s="152">
        <v>1357.5</v>
      </c>
      <c r="L143" s="148"/>
      <c r="M143" s="153"/>
      <c r="N143" s="154"/>
      <c r="O143" s="154"/>
      <c r="P143" s="154"/>
      <c r="Q143" s="154"/>
      <c r="R143" s="154"/>
      <c r="S143" s="154"/>
      <c r="T143" s="155"/>
      <c r="AT143" s="150" t="s">
        <v>122</v>
      </c>
      <c r="AU143" s="150" t="s">
        <v>82</v>
      </c>
      <c r="AV143" s="13" t="s">
        <v>82</v>
      </c>
      <c r="AW143" s="13" t="s">
        <v>30</v>
      </c>
      <c r="AX143" s="13" t="s">
        <v>73</v>
      </c>
      <c r="AY143" s="150" t="s">
        <v>112</v>
      </c>
    </row>
    <row r="144" spans="1:65" s="14" customFormat="1">
      <c r="B144" s="156"/>
      <c r="D144" s="149" t="s">
        <v>122</v>
      </c>
      <c r="E144" s="157" t="s">
        <v>1</v>
      </c>
      <c r="F144" s="158" t="s">
        <v>124</v>
      </c>
      <c r="H144" s="159">
        <v>1357.5</v>
      </c>
      <c r="L144" s="156"/>
      <c r="M144" s="160"/>
      <c r="N144" s="161"/>
      <c r="O144" s="161"/>
      <c r="P144" s="161"/>
      <c r="Q144" s="161"/>
      <c r="R144" s="161"/>
      <c r="S144" s="161"/>
      <c r="T144" s="162"/>
      <c r="AT144" s="157" t="s">
        <v>122</v>
      </c>
      <c r="AU144" s="157" t="s">
        <v>82</v>
      </c>
      <c r="AV144" s="14" t="s">
        <v>120</v>
      </c>
      <c r="AW144" s="14" t="s">
        <v>30</v>
      </c>
      <c r="AX144" s="14" t="s">
        <v>80</v>
      </c>
      <c r="AY144" s="157" t="s">
        <v>112</v>
      </c>
    </row>
    <row r="145" spans="1:65" s="2" customFormat="1" ht="24.2" customHeight="1">
      <c r="A145" s="28"/>
      <c r="B145" s="135"/>
      <c r="C145" s="136" t="s">
        <v>149</v>
      </c>
      <c r="D145" s="136" t="s">
        <v>115</v>
      </c>
      <c r="E145" s="137" t="s">
        <v>150</v>
      </c>
      <c r="F145" s="138" t="s">
        <v>151</v>
      </c>
      <c r="G145" s="139" t="s">
        <v>135</v>
      </c>
      <c r="H145" s="140">
        <v>754</v>
      </c>
      <c r="I145" s="170">
        <v>0</v>
      </c>
      <c r="J145" s="141">
        <f>ROUND(I145*H145,2)</f>
        <v>0</v>
      </c>
      <c r="K145" s="138" t="s">
        <v>119</v>
      </c>
      <c r="L145" s="29"/>
      <c r="M145" s="142" t="s">
        <v>1</v>
      </c>
      <c r="N145" s="143" t="s">
        <v>39</v>
      </c>
      <c r="O145" s="144">
        <v>4.9000000000000002E-2</v>
      </c>
      <c r="P145" s="144">
        <f>O145*H145</f>
        <v>36.945999999999998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R145" s="146" t="s">
        <v>120</v>
      </c>
      <c r="AT145" s="146" t="s">
        <v>115</v>
      </c>
      <c r="AU145" s="146" t="s">
        <v>82</v>
      </c>
      <c r="AY145" s="16" t="s">
        <v>112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80</v>
      </c>
      <c r="BK145" s="147">
        <f>ROUND(I145*H145,2)</f>
        <v>0</v>
      </c>
      <c r="BL145" s="16" t="s">
        <v>120</v>
      </c>
      <c r="BM145" s="146" t="s">
        <v>152</v>
      </c>
    </row>
    <row r="146" spans="1:65" s="13" customFormat="1">
      <c r="B146" s="148"/>
      <c r="D146" s="149" t="s">
        <v>122</v>
      </c>
      <c r="E146" s="150" t="s">
        <v>1</v>
      </c>
      <c r="F146" s="151" t="s">
        <v>153</v>
      </c>
      <c r="H146" s="152">
        <v>754</v>
      </c>
      <c r="L146" s="148"/>
      <c r="M146" s="153"/>
      <c r="N146" s="154"/>
      <c r="O146" s="154"/>
      <c r="P146" s="154"/>
      <c r="Q146" s="154"/>
      <c r="R146" s="154"/>
      <c r="S146" s="154"/>
      <c r="T146" s="155"/>
      <c r="AT146" s="150" t="s">
        <v>122</v>
      </c>
      <c r="AU146" s="150" t="s">
        <v>82</v>
      </c>
      <c r="AV146" s="13" t="s">
        <v>82</v>
      </c>
      <c r="AW146" s="13" t="s">
        <v>30</v>
      </c>
      <c r="AX146" s="13" t="s">
        <v>73</v>
      </c>
      <c r="AY146" s="150" t="s">
        <v>112</v>
      </c>
    </row>
    <row r="147" spans="1:65" s="14" customFormat="1">
      <c r="B147" s="156"/>
      <c r="D147" s="149" t="s">
        <v>122</v>
      </c>
      <c r="E147" s="157" t="s">
        <v>1</v>
      </c>
      <c r="F147" s="158" t="s">
        <v>124</v>
      </c>
      <c r="H147" s="159">
        <v>754</v>
      </c>
      <c r="L147" s="156"/>
      <c r="M147" s="160"/>
      <c r="N147" s="161"/>
      <c r="O147" s="161"/>
      <c r="P147" s="161"/>
      <c r="Q147" s="161"/>
      <c r="R147" s="161"/>
      <c r="S147" s="161"/>
      <c r="T147" s="162"/>
      <c r="AT147" s="157" t="s">
        <v>122</v>
      </c>
      <c r="AU147" s="157" t="s">
        <v>82</v>
      </c>
      <c r="AV147" s="14" t="s">
        <v>120</v>
      </c>
      <c r="AW147" s="14" t="s">
        <v>30</v>
      </c>
      <c r="AX147" s="14" t="s">
        <v>80</v>
      </c>
      <c r="AY147" s="157" t="s">
        <v>112</v>
      </c>
    </row>
    <row r="148" spans="1:65" s="2" customFormat="1" ht="21.75" customHeight="1">
      <c r="A148" s="28"/>
      <c r="B148" s="135"/>
      <c r="C148" s="136" t="s">
        <v>154</v>
      </c>
      <c r="D148" s="136" t="s">
        <v>115</v>
      </c>
      <c r="E148" s="137" t="s">
        <v>155</v>
      </c>
      <c r="F148" s="138" t="s">
        <v>156</v>
      </c>
      <c r="G148" s="139" t="s">
        <v>135</v>
      </c>
      <c r="H148" s="140">
        <v>271440</v>
      </c>
      <c r="I148" s="170">
        <v>0</v>
      </c>
      <c r="J148" s="141">
        <f>ROUND(I148*H148,2)</f>
        <v>0</v>
      </c>
      <c r="K148" s="138" t="s">
        <v>119</v>
      </c>
      <c r="L148" s="29"/>
      <c r="M148" s="142" t="s">
        <v>1</v>
      </c>
      <c r="N148" s="143" t="s">
        <v>39</v>
      </c>
      <c r="O148" s="144">
        <v>0</v>
      </c>
      <c r="P148" s="144">
        <f>O148*H148</f>
        <v>0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R148" s="146" t="s">
        <v>120</v>
      </c>
      <c r="AT148" s="146" t="s">
        <v>115</v>
      </c>
      <c r="AU148" s="146" t="s">
        <v>82</v>
      </c>
      <c r="AY148" s="16" t="s">
        <v>112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80</v>
      </c>
      <c r="BK148" s="147">
        <f>ROUND(I148*H148,2)</f>
        <v>0</v>
      </c>
      <c r="BL148" s="16" t="s">
        <v>120</v>
      </c>
      <c r="BM148" s="146" t="s">
        <v>157</v>
      </c>
    </row>
    <row r="149" spans="1:65" s="2" customFormat="1" ht="39">
      <c r="A149" s="28"/>
      <c r="B149" s="29"/>
      <c r="C149" s="28"/>
      <c r="D149" s="149" t="s">
        <v>142</v>
      </c>
      <c r="E149" s="28"/>
      <c r="F149" s="163" t="s">
        <v>143</v>
      </c>
      <c r="G149" s="28"/>
      <c r="H149" s="28"/>
      <c r="I149" s="28"/>
      <c r="J149" s="28"/>
      <c r="K149" s="28"/>
      <c r="L149" s="29"/>
      <c r="M149" s="164"/>
      <c r="N149" s="165"/>
      <c r="O149" s="54"/>
      <c r="P149" s="54"/>
      <c r="Q149" s="54"/>
      <c r="R149" s="54"/>
      <c r="S149" s="54"/>
      <c r="T149" s="55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T149" s="16" t="s">
        <v>142</v>
      </c>
      <c r="AU149" s="16" t="s">
        <v>82</v>
      </c>
    </row>
    <row r="150" spans="1:65" s="13" customFormat="1">
      <c r="B150" s="148"/>
      <c r="D150" s="149" t="s">
        <v>122</v>
      </c>
      <c r="E150" s="150" t="s">
        <v>1</v>
      </c>
      <c r="F150" s="151" t="s">
        <v>153</v>
      </c>
      <c r="H150" s="152">
        <v>754</v>
      </c>
      <c r="L150" s="148"/>
      <c r="M150" s="153"/>
      <c r="N150" s="154"/>
      <c r="O150" s="154"/>
      <c r="P150" s="154"/>
      <c r="Q150" s="154"/>
      <c r="R150" s="154"/>
      <c r="S150" s="154"/>
      <c r="T150" s="155"/>
      <c r="AT150" s="150" t="s">
        <v>122</v>
      </c>
      <c r="AU150" s="150" t="s">
        <v>82</v>
      </c>
      <c r="AV150" s="13" t="s">
        <v>82</v>
      </c>
      <c r="AW150" s="13" t="s">
        <v>30</v>
      </c>
      <c r="AX150" s="13" t="s">
        <v>73</v>
      </c>
      <c r="AY150" s="150" t="s">
        <v>112</v>
      </c>
    </row>
    <row r="151" spans="1:65" s="14" customFormat="1">
      <c r="B151" s="156"/>
      <c r="D151" s="149" t="s">
        <v>122</v>
      </c>
      <c r="E151" s="157" t="s">
        <v>1</v>
      </c>
      <c r="F151" s="158" t="s">
        <v>124</v>
      </c>
      <c r="H151" s="159">
        <v>754</v>
      </c>
      <c r="L151" s="156"/>
      <c r="M151" s="160"/>
      <c r="N151" s="161"/>
      <c r="O151" s="161"/>
      <c r="P151" s="161"/>
      <c r="Q151" s="161"/>
      <c r="R151" s="161"/>
      <c r="S151" s="161"/>
      <c r="T151" s="162"/>
      <c r="AT151" s="157" t="s">
        <v>122</v>
      </c>
      <c r="AU151" s="157" t="s">
        <v>82</v>
      </c>
      <c r="AV151" s="14" t="s">
        <v>120</v>
      </c>
      <c r="AW151" s="14" t="s">
        <v>30</v>
      </c>
      <c r="AX151" s="14" t="s">
        <v>80</v>
      </c>
      <c r="AY151" s="157" t="s">
        <v>112</v>
      </c>
    </row>
    <row r="152" spans="1:65" s="13" customFormat="1">
      <c r="B152" s="148"/>
      <c r="D152" s="149" t="s">
        <v>122</v>
      </c>
      <c r="F152" s="151" t="s">
        <v>158</v>
      </c>
      <c r="H152" s="152">
        <v>271440</v>
      </c>
      <c r="L152" s="148"/>
      <c r="M152" s="153"/>
      <c r="N152" s="154"/>
      <c r="O152" s="154"/>
      <c r="P152" s="154"/>
      <c r="Q152" s="154"/>
      <c r="R152" s="154"/>
      <c r="S152" s="154"/>
      <c r="T152" s="155"/>
      <c r="AT152" s="150" t="s">
        <v>122</v>
      </c>
      <c r="AU152" s="150" t="s">
        <v>82</v>
      </c>
      <c r="AV152" s="13" t="s">
        <v>82</v>
      </c>
      <c r="AW152" s="13" t="s">
        <v>3</v>
      </c>
      <c r="AX152" s="13" t="s">
        <v>80</v>
      </c>
      <c r="AY152" s="150" t="s">
        <v>112</v>
      </c>
    </row>
    <row r="153" spans="1:65" s="2" customFormat="1" ht="24.2" customHeight="1">
      <c r="A153" s="28"/>
      <c r="B153" s="135"/>
      <c r="C153" s="136" t="s">
        <v>113</v>
      </c>
      <c r="D153" s="136" t="s">
        <v>115</v>
      </c>
      <c r="E153" s="137" t="s">
        <v>159</v>
      </c>
      <c r="F153" s="138" t="s">
        <v>160</v>
      </c>
      <c r="G153" s="139" t="s">
        <v>135</v>
      </c>
      <c r="H153" s="140">
        <v>754</v>
      </c>
      <c r="I153" s="170">
        <v>0</v>
      </c>
      <c r="J153" s="141">
        <f>ROUND(I153*H153,2)</f>
        <v>0</v>
      </c>
      <c r="K153" s="138" t="s">
        <v>119</v>
      </c>
      <c r="L153" s="29"/>
      <c r="M153" s="142" t="s">
        <v>1</v>
      </c>
      <c r="N153" s="143" t="s">
        <v>39</v>
      </c>
      <c r="O153" s="144">
        <v>3.3000000000000002E-2</v>
      </c>
      <c r="P153" s="144">
        <f>O153*H153</f>
        <v>24.882000000000001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R153" s="146" t="s">
        <v>120</v>
      </c>
      <c r="AT153" s="146" t="s">
        <v>115</v>
      </c>
      <c r="AU153" s="146" t="s">
        <v>82</v>
      </c>
      <c r="AY153" s="16" t="s">
        <v>112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80</v>
      </c>
      <c r="BK153" s="147">
        <f>ROUND(I153*H153,2)</f>
        <v>0</v>
      </c>
      <c r="BL153" s="16" t="s">
        <v>120</v>
      </c>
      <c r="BM153" s="146" t="s">
        <v>161</v>
      </c>
    </row>
    <row r="154" spans="1:65" s="13" customFormat="1">
      <c r="B154" s="148"/>
      <c r="D154" s="149" t="s">
        <v>122</v>
      </c>
      <c r="E154" s="150" t="s">
        <v>1</v>
      </c>
      <c r="F154" s="151" t="s">
        <v>153</v>
      </c>
      <c r="H154" s="152">
        <v>754</v>
      </c>
      <c r="L154" s="148"/>
      <c r="M154" s="153"/>
      <c r="N154" s="154"/>
      <c r="O154" s="154"/>
      <c r="P154" s="154"/>
      <c r="Q154" s="154"/>
      <c r="R154" s="154"/>
      <c r="S154" s="154"/>
      <c r="T154" s="155"/>
      <c r="AT154" s="150" t="s">
        <v>122</v>
      </c>
      <c r="AU154" s="150" t="s">
        <v>82</v>
      </c>
      <c r="AV154" s="13" t="s">
        <v>82</v>
      </c>
      <c r="AW154" s="13" t="s">
        <v>30</v>
      </c>
      <c r="AX154" s="13" t="s">
        <v>73</v>
      </c>
      <c r="AY154" s="150" t="s">
        <v>112</v>
      </c>
    </row>
    <row r="155" spans="1:65" s="14" customFormat="1">
      <c r="B155" s="156"/>
      <c r="D155" s="149" t="s">
        <v>122</v>
      </c>
      <c r="E155" s="157" t="s">
        <v>1</v>
      </c>
      <c r="F155" s="158" t="s">
        <v>124</v>
      </c>
      <c r="H155" s="159">
        <v>754</v>
      </c>
      <c r="L155" s="156"/>
      <c r="M155" s="160"/>
      <c r="N155" s="161"/>
      <c r="O155" s="161"/>
      <c r="P155" s="161"/>
      <c r="Q155" s="161"/>
      <c r="R155" s="161"/>
      <c r="S155" s="161"/>
      <c r="T155" s="162"/>
      <c r="AT155" s="157" t="s">
        <v>122</v>
      </c>
      <c r="AU155" s="157" t="s">
        <v>82</v>
      </c>
      <c r="AV155" s="14" t="s">
        <v>120</v>
      </c>
      <c r="AW155" s="14" t="s">
        <v>30</v>
      </c>
      <c r="AX155" s="14" t="s">
        <v>80</v>
      </c>
      <c r="AY155" s="157" t="s">
        <v>112</v>
      </c>
    </row>
    <row r="156" spans="1:65" s="2" customFormat="1" ht="16.5" customHeight="1">
      <c r="A156" s="28"/>
      <c r="B156" s="135"/>
      <c r="C156" s="136" t="s">
        <v>162</v>
      </c>
      <c r="D156" s="136" t="s">
        <v>115</v>
      </c>
      <c r="E156" s="137" t="s">
        <v>163</v>
      </c>
      <c r="F156" s="138" t="s">
        <v>164</v>
      </c>
      <c r="G156" s="139" t="s">
        <v>135</v>
      </c>
      <c r="H156" s="140">
        <v>1131</v>
      </c>
      <c r="I156" s="170">
        <v>0</v>
      </c>
      <c r="J156" s="141">
        <f>ROUND(I156*H156,2)</f>
        <v>0</v>
      </c>
      <c r="K156" s="138" t="s">
        <v>119</v>
      </c>
      <c r="L156" s="29"/>
      <c r="M156" s="142" t="s">
        <v>1</v>
      </c>
      <c r="N156" s="143" t="s">
        <v>39</v>
      </c>
      <c r="O156" s="144">
        <v>6.0999999999999999E-2</v>
      </c>
      <c r="P156" s="144">
        <f>O156*H156</f>
        <v>68.991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R156" s="146" t="s">
        <v>120</v>
      </c>
      <c r="AT156" s="146" t="s">
        <v>115</v>
      </c>
      <c r="AU156" s="146" t="s">
        <v>82</v>
      </c>
      <c r="AY156" s="16" t="s">
        <v>112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80</v>
      </c>
      <c r="BK156" s="147">
        <f>ROUND(I156*H156,2)</f>
        <v>0</v>
      </c>
      <c r="BL156" s="16" t="s">
        <v>120</v>
      </c>
      <c r="BM156" s="146" t="s">
        <v>165</v>
      </c>
    </row>
    <row r="157" spans="1:65" s="13" customFormat="1">
      <c r="B157" s="148"/>
      <c r="D157" s="149" t="s">
        <v>122</v>
      </c>
      <c r="E157" s="150" t="s">
        <v>1</v>
      </c>
      <c r="F157" s="151" t="s">
        <v>166</v>
      </c>
      <c r="H157" s="152">
        <v>1131</v>
      </c>
      <c r="L157" s="148"/>
      <c r="M157" s="153"/>
      <c r="N157" s="154"/>
      <c r="O157" s="154"/>
      <c r="P157" s="154"/>
      <c r="Q157" s="154"/>
      <c r="R157" s="154"/>
      <c r="S157" s="154"/>
      <c r="T157" s="155"/>
      <c r="AT157" s="150" t="s">
        <v>122</v>
      </c>
      <c r="AU157" s="150" t="s">
        <v>82</v>
      </c>
      <c r="AV157" s="13" t="s">
        <v>82</v>
      </c>
      <c r="AW157" s="13" t="s">
        <v>30</v>
      </c>
      <c r="AX157" s="13" t="s">
        <v>73</v>
      </c>
      <c r="AY157" s="150" t="s">
        <v>112</v>
      </c>
    </row>
    <row r="158" spans="1:65" s="14" customFormat="1">
      <c r="B158" s="156"/>
      <c r="D158" s="149" t="s">
        <v>122</v>
      </c>
      <c r="E158" s="157" t="s">
        <v>1</v>
      </c>
      <c r="F158" s="158" t="s">
        <v>124</v>
      </c>
      <c r="H158" s="159">
        <v>1131</v>
      </c>
      <c r="L158" s="156"/>
      <c r="M158" s="160"/>
      <c r="N158" s="161"/>
      <c r="O158" s="161"/>
      <c r="P158" s="161"/>
      <c r="Q158" s="161"/>
      <c r="R158" s="161"/>
      <c r="S158" s="161"/>
      <c r="T158" s="162"/>
      <c r="AT158" s="157" t="s">
        <v>122</v>
      </c>
      <c r="AU158" s="157" t="s">
        <v>82</v>
      </c>
      <c r="AV158" s="14" t="s">
        <v>120</v>
      </c>
      <c r="AW158" s="14" t="s">
        <v>30</v>
      </c>
      <c r="AX158" s="14" t="s">
        <v>80</v>
      </c>
      <c r="AY158" s="157" t="s">
        <v>112</v>
      </c>
    </row>
    <row r="159" spans="1:65" s="2" customFormat="1" ht="24.2" customHeight="1">
      <c r="A159" s="28"/>
      <c r="B159" s="135"/>
      <c r="C159" s="136" t="s">
        <v>167</v>
      </c>
      <c r="D159" s="136" t="s">
        <v>115</v>
      </c>
      <c r="E159" s="137" t="s">
        <v>168</v>
      </c>
      <c r="F159" s="138" t="s">
        <v>169</v>
      </c>
      <c r="G159" s="139" t="s">
        <v>135</v>
      </c>
      <c r="H159" s="140">
        <v>407160</v>
      </c>
      <c r="I159" s="170">
        <v>0</v>
      </c>
      <c r="J159" s="141">
        <f>ROUND(I159*H159,2)</f>
        <v>0</v>
      </c>
      <c r="K159" s="138" t="s">
        <v>119</v>
      </c>
      <c r="L159" s="29"/>
      <c r="M159" s="142" t="s">
        <v>1</v>
      </c>
      <c r="N159" s="143" t="s">
        <v>39</v>
      </c>
      <c r="O159" s="144">
        <v>0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R159" s="146" t="s">
        <v>120</v>
      </c>
      <c r="AT159" s="146" t="s">
        <v>115</v>
      </c>
      <c r="AU159" s="146" t="s">
        <v>82</v>
      </c>
      <c r="AY159" s="16" t="s">
        <v>112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80</v>
      </c>
      <c r="BK159" s="147">
        <f>ROUND(I159*H159,2)</f>
        <v>0</v>
      </c>
      <c r="BL159" s="16" t="s">
        <v>120</v>
      </c>
      <c r="BM159" s="146" t="s">
        <v>170</v>
      </c>
    </row>
    <row r="160" spans="1:65" s="13" customFormat="1">
      <c r="B160" s="148"/>
      <c r="D160" s="149" t="s">
        <v>122</v>
      </c>
      <c r="F160" s="151" t="s">
        <v>171</v>
      </c>
      <c r="H160" s="152">
        <v>407160</v>
      </c>
      <c r="L160" s="148"/>
      <c r="M160" s="153"/>
      <c r="N160" s="154"/>
      <c r="O160" s="154"/>
      <c r="P160" s="154"/>
      <c r="Q160" s="154"/>
      <c r="R160" s="154"/>
      <c r="S160" s="154"/>
      <c r="T160" s="155"/>
      <c r="AT160" s="150" t="s">
        <v>122</v>
      </c>
      <c r="AU160" s="150" t="s">
        <v>82</v>
      </c>
      <c r="AV160" s="13" t="s">
        <v>82</v>
      </c>
      <c r="AW160" s="13" t="s">
        <v>3</v>
      </c>
      <c r="AX160" s="13" t="s">
        <v>80</v>
      </c>
      <c r="AY160" s="150" t="s">
        <v>112</v>
      </c>
    </row>
    <row r="161" spans="1:65" s="2" customFormat="1" ht="16.5" customHeight="1">
      <c r="A161" s="28"/>
      <c r="B161" s="135"/>
      <c r="C161" s="136" t="s">
        <v>172</v>
      </c>
      <c r="D161" s="136" t="s">
        <v>115</v>
      </c>
      <c r="E161" s="137" t="s">
        <v>173</v>
      </c>
      <c r="F161" s="138" t="s">
        <v>174</v>
      </c>
      <c r="G161" s="139" t="s">
        <v>135</v>
      </c>
      <c r="H161" s="140">
        <v>1131</v>
      </c>
      <c r="I161" s="170">
        <v>0</v>
      </c>
      <c r="J161" s="141">
        <f>ROUND(I161*H161,2)</f>
        <v>0</v>
      </c>
      <c r="K161" s="138" t="s">
        <v>119</v>
      </c>
      <c r="L161" s="29"/>
      <c r="M161" s="142" t="s">
        <v>1</v>
      </c>
      <c r="N161" s="143" t="s">
        <v>39</v>
      </c>
      <c r="O161" s="144">
        <v>4.1000000000000002E-2</v>
      </c>
      <c r="P161" s="144">
        <f>O161*H161</f>
        <v>46.371000000000002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R161" s="146" t="s">
        <v>120</v>
      </c>
      <c r="AT161" s="146" t="s">
        <v>115</v>
      </c>
      <c r="AU161" s="146" t="s">
        <v>82</v>
      </c>
      <c r="AY161" s="16" t="s">
        <v>112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80</v>
      </c>
      <c r="BK161" s="147">
        <f>ROUND(I161*H161,2)</f>
        <v>0</v>
      </c>
      <c r="BL161" s="16" t="s">
        <v>120</v>
      </c>
      <c r="BM161" s="146" t="s">
        <v>175</v>
      </c>
    </row>
    <row r="162" spans="1:65" s="13" customFormat="1">
      <c r="B162" s="148"/>
      <c r="D162" s="149" t="s">
        <v>122</v>
      </c>
      <c r="E162" s="150" t="s">
        <v>1</v>
      </c>
      <c r="F162" s="151" t="s">
        <v>166</v>
      </c>
      <c r="H162" s="152">
        <v>1131</v>
      </c>
      <c r="L162" s="148"/>
      <c r="M162" s="153"/>
      <c r="N162" s="154"/>
      <c r="O162" s="154"/>
      <c r="P162" s="154"/>
      <c r="Q162" s="154"/>
      <c r="R162" s="154"/>
      <c r="S162" s="154"/>
      <c r="T162" s="155"/>
      <c r="AT162" s="150" t="s">
        <v>122</v>
      </c>
      <c r="AU162" s="150" t="s">
        <v>82</v>
      </c>
      <c r="AV162" s="13" t="s">
        <v>82</v>
      </c>
      <c r="AW162" s="13" t="s">
        <v>30</v>
      </c>
      <c r="AX162" s="13" t="s">
        <v>73</v>
      </c>
      <c r="AY162" s="150" t="s">
        <v>112</v>
      </c>
    </row>
    <row r="163" spans="1:65" s="14" customFormat="1">
      <c r="B163" s="156"/>
      <c r="D163" s="149" t="s">
        <v>122</v>
      </c>
      <c r="E163" s="157" t="s">
        <v>1</v>
      </c>
      <c r="F163" s="158" t="s">
        <v>124</v>
      </c>
      <c r="H163" s="159">
        <v>1131</v>
      </c>
      <c r="L163" s="156"/>
      <c r="M163" s="160"/>
      <c r="N163" s="161"/>
      <c r="O163" s="161"/>
      <c r="P163" s="161"/>
      <c r="Q163" s="161"/>
      <c r="R163" s="161"/>
      <c r="S163" s="161"/>
      <c r="T163" s="162"/>
      <c r="AT163" s="157" t="s">
        <v>122</v>
      </c>
      <c r="AU163" s="157" t="s">
        <v>82</v>
      </c>
      <c r="AV163" s="14" t="s">
        <v>120</v>
      </c>
      <c r="AW163" s="14" t="s">
        <v>30</v>
      </c>
      <c r="AX163" s="14" t="s">
        <v>80</v>
      </c>
      <c r="AY163" s="157" t="s">
        <v>112</v>
      </c>
    </row>
    <row r="164" spans="1:65" s="2" customFormat="1" ht="16.5" customHeight="1">
      <c r="A164" s="28"/>
      <c r="B164" s="135"/>
      <c r="C164" s="136" t="s">
        <v>176</v>
      </c>
      <c r="D164" s="136" t="s">
        <v>115</v>
      </c>
      <c r="E164" s="137" t="s">
        <v>177</v>
      </c>
      <c r="F164" s="138" t="s">
        <v>178</v>
      </c>
      <c r="G164" s="139" t="s">
        <v>179</v>
      </c>
      <c r="H164" s="140">
        <v>1</v>
      </c>
      <c r="I164" s="170">
        <v>0</v>
      </c>
      <c r="J164" s="141">
        <f>ROUND(I164*H164,2)</f>
        <v>0</v>
      </c>
      <c r="K164" s="138" t="s">
        <v>119</v>
      </c>
      <c r="L164" s="29"/>
      <c r="M164" s="142" t="s">
        <v>1</v>
      </c>
      <c r="N164" s="143" t="s">
        <v>39</v>
      </c>
      <c r="O164" s="144">
        <v>3.3000000000000002E-2</v>
      </c>
      <c r="P164" s="144">
        <f>O164*H164</f>
        <v>3.3000000000000002E-2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R164" s="146" t="s">
        <v>180</v>
      </c>
      <c r="AT164" s="146" t="s">
        <v>115</v>
      </c>
      <c r="AU164" s="146" t="s">
        <v>82</v>
      </c>
      <c r="AY164" s="16" t="s">
        <v>112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80</v>
      </c>
      <c r="BK164" s="147">
        <f>ROUND(I164*H164,2)</f>
        <v>0</v>
      </c>
      <c r="BL164" s="16" t="s">
        <v>180</v>
      </c>
      <c r="BM164" s="146" t="s">
        <v>181</v>
      </c>
    </row>
    <row r="165" spans="1:65" s="2" customFormat="1" ht="16.5" customHeight="1">
      <c r="A165" s="28"/>
      <c r="B165" s="135"/>
      <c r="C165" s="136" t="s">
        <v>182</v>
      </c>
      <c r="D165" s="136" t="s">
        <v>115</v>
      </c>
      <c r="E165" s="137" t="s">
        <v>183</v>
      </c>
      <c r="F165" s="138" t="s">
        <v>184</v>
      </c>
      <c r="G165" s="139" t="s">
        <v>179</v>
      </c>
      <c r="H165" s="140">
        <v>1</v>
      </c>
      <c r="I165" s="170">
        <v>0</v>
      </c>
      <c r="J165" s="141">
        <f>ROUND(I165*H165,2)</f>
        <v>0</v>
      </c>
      <c r="K165" s="138" t="s">
        <v>119</v>
      </c>
      <c r="L165" s="29"/>
      <c r="M165" s="142" t="s">
        <v>1</v>
      </c>
      <c r="N165" s="143" t="s">
        <v>39</v>
      </c>
      <c r="O165" s="144">
        <v>3.3000000000000002E-2</v>
      </c>
      <c r="P165" s="144">
        <f>O165*H165</f>
        <v>3.3000000000000002E-2</v>
      </c>
      <c r="Q165" s="144">
        <v>0</v>
      </c>
      <c r="R165" s="144">
        <f>Q165*H165</f>
        <v>0</v>
      </c>
      <c r="S165" s="144">
        <v>0</v>
      </c>
      <c r="T165" s="145">
        <f>S165*H165</f>
        <v>0</v>
      </c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R165" s="146" t="s">
        <v>180</v>
      </c>
      <c r="AT165" s="146" t="s">
        <v>115</v>
      </c>
      <c r="AU165" s="146" t="s">
        <v>82</v>
      </c>
      <c r="AY165" s="16" t="s">
        <v>112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80</v>
      </c>
      <c r="BK165" s="147">
        <f>ROUND(I165*H165,2)</f>
        <v>0</v>
      </c>
      <c r="BL165" s="16" t="s">
        <v>180</v>
      </c>
      <c r="BM165" s="146" t="s">
        <v>185</v>
      </c>
    </row>
    <row r="166" spans="1:65" s="2" customFormat="1" ht="16.5" customHeight="1">
      <c r="A166" s="28"/>
      <c r="B166" s="135"/>
      <c r="C166" s="136" t="s">
        <v>8</v>
      </c>
      <c r="D166" s="136" t="s">
        <v>115</v>
      </c>
      <c r="E166" s="137" t="s">
        <v>186</v>
      </c>
      <c r="F166" s="138" t="s">
        <v>187</v>
      </c>
      <c r="G166" s="139" t="s">
        <v>179</v>
      </c>
      <c r="H166" s="140">
        <v>1</v>
      </c>
      <c r="I166" s="170">
        <v>0</v>
      </c>
      <c r="J166" s="141">
        <f>ROUND(I166*H166,2)</f>
        <v>0</v>
      </c>
      <c r="K166" s="138" t="s">
        <v>119</v>
      </c>
      <c r="L166" s="29"/>
      <c r="M166" s="142" t="s">
        <v>1</v>
      </c>
      <c r="N166" s="143" t="s">
        <v>39</v>
      </c>
      <c r="O166" s="144">
        <v>3.3000000000000002E-2</v>
      </c>
      <c r="P166" s="144">
        <f>O166*H166</f>
        <v>3.3000000000000002E-2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R166" s="146" t="s">
        <v>180</v>
      </c>
      <c r="AT166" s="146" t="s">
        <v>115</v>
      </c>
      <c r="AU166" s="146" t="s">
        <v>82</v>
      </c>
      <c r="AY166" s="16" t="s">
        <v>112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80</v>
      </c>
      <c r="BK166" s="147">
        <f>ROUND(I166*H166,2)</f>
        <v>0</v>
      </c>
      <c r="BL166" s="16" t="s">
        <v>180</v>
      </c>
      <c r="BM166" s="146" t="s">
        <v>188</v>
      </c>
    </row>
    <row r="167" spans="1:65" s="2" customFormat="1" ht="16.5" customHeight="1">
      <c r="A167" s="28"/>
      <c r="B167" s="135"/>
      <c r="C167" s="136" t="s">
        <v>189</v>
      </c>
      <c r="D167" s="136" t="s">
        <v>115</v>
      </c>
      <c r="E167" s="137" t="s">
        <v>190</v>
      </c>
      <c r="F167" s="138" t="s">
        <v>191</v>
      </c>
      <c r="G167" s="139" t="s">
        <v>179</v>
      </c>
      <c r="H167" s="140">
        <v>1</v>
      </c>
      <c r="I167" s="170">
        <v>0</v>
      </c>
      <c r="J167" s="141">
        <f>ROUND(I167*H167,2)</f>
        <v>0</v>
      </c>
      <c r="K167" s="138" t="s">
        <v>119</v>
      </c>
      <c r="L167" s="29"/>
      <c r="M167" s="142" t="s">
        <v>1</v>
      </c>
      <c r="N167" s="143" t="s">
        <v>39</v>
      </c>
      <c r="O167" s="144">
        <v>3.3000000000000002E-2</v>
      </c>
      <c r="P167" s="144">
        <f>O167*H167</f>
        <v>3.3000000000000002E-2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R167" s="146" t="s">
        <v>180</v>
      </c>
      <c r="AT167" s="146" t="s">
        <v>115</v>
      </c>
      <c r="AU167" s="146" t="s">
        <v>82</v>
      </c>
      <c r="AY167" s="16" t="s">
        <v>112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80</v>
      </c>
      <c r="BK167" s="147">
        <f>ROUND(I167*H167,2)</f>
        <v>0</v>
      </c>
      <c r="BL167" s="16" t="s">
        <v>180</v>
      </c>
      <c r="BM167" s="146" t="s">
        <v>192</v>
      </c>
    </row>
    <row r="168" spans="1:65" s="12" customFormat="1" ht="26.1" customHeight="1">
      <c r="B168" s="123"/>
      <c r="D168" s="124" t="s">
        <v>72</v>
      </c>
      <c r="E168" s="125" t="s">
        <v>193</v>
      </c>
      <c r="F168" s="125" t="s">
        <v>194</v>
      </c>
      <c r="J168" s="126">
        <f>BK168</f>
        <v>0</v>
      </c>
      <c r="L168" s="123"/>
      <c r="M168" s="127"/>
      <c r="N168" s="128"/>
      <c r="O168" s="128"/>
      <c r="P168" s="129">
        <f>P169+P179</f>
        <v>0</v>
      </c>
      <c r="Q168" s="128"/>
      <c r="R168" s="129">
        <f>R169+R179</f>
        <v>0</v>
      </c>
      <c r="S168" s="128"/>
      <c r="T168" s="130">
        <f>T169+T179</f>
        <v>0</v>
      </c>
      <c r="AR168" s="124" t="s">
        <v>129</v>
      </c>
      <c r="AT168" s="131" t="s">
        <v>72</v>
      </c>
      <c r="AU168" s="131" t="s">
        <v>73</v>
      </c>
      <c r="AY168" s="124" t="s">
        <v>112</v>
      </c>
      <c r="BK168" s="132">
        <f>BK169+BK179</f>
        <v>0</v>
      </c>
    </row>
    <row r="169" spans="1:65" s="12" customFormat="1" ht="22.7" customHeight="1">
      <c r="B169" s="123"/>
      <c r="D169" s="124"/>
      <c r="E169" s="133"/>
      <c r="F169" s="133"/>
      <c r="J169" s="134"/>
      <c r="L169" s="123"/>
      <c r="M169" s="127"/>
      <c r="N169" s="128"/>
      <c r="O169" s="128"/>
      <c r="P169" s="129"/>
      <c r="Q169" s="128"/>
      <c r="R169" s="129"/>
      <c r="S169" s="128"/>
      <c r="T169" s="130"/>
      <c r="AR169" s="124"/>
      <c r="AT169" s="131"/>
      <c r="AU169" s="131"/>
      <c r="AY169" s="124"/>
      <c r="BK169" s="132"/>
    </row>
    <row r="170" spans="1:65" s="2" customFormat="1" ht="24.2" customHeight="1">
      <c r="A170" s="28"/>
      <c r="B170" s="135"/>
      <c r="C170" s="136"/>
      <c r="D170" s="136"/>
      <c r="E170" s="137"/>
      <c r="F170" s="138"/>
      <c r="G170" s="139"/>
      <c r="H170" s="140"/>
      <c r="I170" s="141"/>
      <c r="J170" s="141"/>
      <c r="K170" s="138"/>
      <c r="L170" s="29"/>
      <c r="M170" s="142"/>
      <c r="N170" s="143"/>
      <c r="O170" s="144"/>
      <c r="P170" s="144"/>
      <c r="Q170" s="144"/>
      <c r="R170" s="144"/>
      <c r="S170" s="144"/>
      <c r="T170" s="145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R170" s="146"/>
      <c r="AT170" s="146"/>
      <c r="AU170" s="146"/>
      <c r="AY170" s="16"/>
      <c r="BE170" s="147"/>
      <c r="BF170" s="147"/>
      <c r="BG170" s="147"/>
      <c r="BH170" s="147"/>
      <c r="BI170" s="147"/>
      <c r="BJ170" s="16"/>
      <c r="BK170" s="147"/>
      <c r="BL170" s="16"/>
      <c r="BM170" s="146"/>
    </row>
    <row r="171" spans="1:65" s="2" customFormat="1" ht="21.75" customHeight="1">
      <c r="A171" s="28"/>
      <c r="B171" s="135"/>
      <c r="C171" s="136"/>
      <c r="D171" s="136"/>
      <c r="E171" s="137"/>
      <c r="F171" s="138"/>
      <c r="G171" s="139"/>
      <c r="H171" s="140"/>
      <c r="I171" s="141"/>
      <c r="J171" s="141"/>
      <c r="K171" s="138"/>
      <c r="L171" s="29"/>
      <c r="M171" s="142"/>
      <c r="N171" s="143"/>
      <c r="O171" s="144"/>
      <c r="P171" s="144"/>
      <c r="Q171" s="144"/>
      <c r="R171" s="144"/>
      <c r="S171" s="144"/>
      <c r="T171" s="145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R171" s="146"/>
      <c r="AT171" s="146"/>
      <c r="AU171" s="146"/>
      <c r="AY171" s="16"/>
      <c r="BE171" s="147"/>
      <c r="BF171" s="147"/>
      <c r="BG171" s="147"/>
      <c r="BH171" s="147"/>
      <c r="BI171" s="147"/>
      <c r="BJ171" s="16"/>
      <c r="BK171" s="147"/>
      <c r="BL171" s="16"/>
      <c r="BM171" s="146"/>
    </row>
    <row r="172" spans="1:65" s="2" customFormat="1" ht="16.5" customHeight="1">
      <c r="A172" s="28"/>
      <c r="B172" s="135"/>
      <c r="C172" s="136"/>
      <c r="D172" s="136"/>
      <c r="E172" s="137"/>
      <c r="F172" s="138"/>
      <c r="G172" s="139"/>
      <c r="H172" s="140"/>
      <c r="I172" s="141"/>
      <c r="J172" s="141"/>
      <c r="K172" s="138"/>
      <c r="L172" s="29"/>
      <c r="M172" s="142"/>
      <c r="N172" s="143"/>
      <c r="O172" s="144"/>
      <c r="P172" s="144"/>
      <c r="Q172" s="144"/>
      <c r="R172" s="144"/>
      <c r="S172" s="144"/>
      <c r="T172" s="145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R172" s="146"/>
      <c r="AT172" s="146"/>
      <c r="AU172" s="146"/>
      <c r="AY172" s="16"/>
      <c r="BE172" s="147"/>
      <c r="BF172" s="147"/>
      <c r="BG172" s="147"/>
      <c r="BH172" s="147"/>
      <c r="BI172" s="147"/>
      <c r="BJ172" s="16"/>
      <c r="BK172" s="147"/>
      <c r="BL172" s="16"/>
      <c r="BM172" s="146"/>
    </row>
    <row r="173" spans="1:65" s="2" customFormat="1" ht="16.5" customHeight="1">
      <c r="A173" s="28"/>
      <c r="B173" s="135"/>
      <c r="C173" s="136"/>
      <c r="D173" s="136"/>
      <c r="E173" s="137"/>
      <c r="F173" s="138"/>
      <c r="G173" s="139"/>
      <c r="H173" s="140"/>
      <c r="I173" s="141"/>
      <c r="J173" s="141"/>
      <c r="K173" s="138"/>
      <c r="L173" s="29"/>
      <c r="M173" s="142"/>
      <c r="N173" s="143"/>
      <c r="O173" s="144"/>
      <c r="P173" s="144"/>
      <c r="Q173" s="144"/>
      <c r="R173" s="144"/>
      <c r="S173" s="144"/>
      <c r="T173" s="145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R173" s="146"/>
      <c r="AT173" s="146"/>
      <c r="AU173" s="146"/>
      <c r="AY173" s="16"/>
      <c r="BE173" s="147"/>
      <c r="BF173" s="147"/>
      <c r="BG173" s="147"/>
      <c r="BH173" s="147"/>
      <c r="BI173" s="147"/>
      <c r="BJ173" s="16"/>
      <c r="BK173" s="147"/>
      <c r="BL173" s="16"/>
      <c r="BM173" s="146"/>
    </row>
    <row r="174" spans="1:65" s="2" customFormat="1" ht="16.5" customHeight="1">
      <c r="A174" s="28"/>
      <c r="B174" s="135"/>
      <c r="C174" s="136"/>
      <c r="D174" s="136"/>
      <c r="E174" s="137"/>
      <c r="F174" s="138"/>
      <c r="G174" s="139"/>
      <c r="H174" s="140"/>
      <c r="I174" s="141"/>
      <c r="J174" s="141"/>
      <c r="K174" s="138"/>
      <c r="L174" s="29"/>
      <c r="M174" s="142"/>
      <c r="N174" s="143"/>
      <c r="O174" s="144"/>
      <c r="P174" s="144"/>
      <c r="Q174" s="144"/>
      <c r="R174" s="144"/>
      <c r="S174" s="144"/>
      <c r="T174" s="145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R174" s="146"/>
      <c r="AT174" s="146"/>
      <c r="AU174" s="146"/>
      <c r="AY174" s="16"/>
      <c r="BE174" s="147"/>
      <c r="BF174" s="147"/>
      <c r="BG174" s="147"/>
      <c r="BH174" s="147"/>
      <c r="BI174" s="147"/>
      <c r="BJ174" s="16"/>
      <c r="BK174" s="147"/>
      <c r="BL174" s="16"/>
      <c r="BM174" s="146"/>
    </row>
    <row r="175" spans="1:65" s="2" customFormat="1" ht="21.75" customHeight="1">
      <c r="A175" s="28"/>
      <c r="B175" s="135"/>
      <c r="C175" s="136"/>
      <c r="D175" s="136"/>
      <c r="E175" s="137"/>
      <c r="F175" s="138"/>
      <c r="G175" s="139"/>
      <c r="H175" s="140"/>
      <c r="I175" s="141"/>
      <c r="J175" s="141"/>
      <c r="K175" s="138"/>
      <c r="L175" s="29"/>
      <c r="M175" s="142"/>
      <c r="N175" s="143"/>
      <c r="O175" s="144"/>
      <c r="P175" s="144"/>
      <c r="Q175" s="144"/>
      <c r="R175" s="144"/>
      <c r="S175" s="144"/>
      <c r="T175" s="145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R175" s="146"/>
      <c r="AT175" s="146"/>
      <c r="AU175" s="146"/>
      <c r="AY175" s="16"/>
      <c r="BE175" s="147"/>
      <c r="BF175" s="147"/>
      <c r="BG175" s="147"/>
      <c r="BH175" s="147"/>
      <c r="BI175" s="147"/>
      <c r="BJ175" s="16"/>
      <c r="BK175" s="147"/>
      <c r="BL175" s="16"/>
      <c r="BM175" s="146"/>
    </row>
    <row r="176" spans="1:65" s="2" customFormat="1" ht="16.5" customHeight="1">
      <c r="A176" s="28"/>
      <c r="B176" s="135"/>
      <c r="C176" s="136"/>
      <c r="D176" s="136"/>
      <c r="E176" s="137"/>
      <c r="F176" s="138"/>
      <c r="G176" s="139"/>
      <c r="H176" s="140"/>
      <c r="I176" s="141"/>
      <c r="J176" s="141"/>
      <c r="K176" s="138"/>
      <c r="L176" s="29"/>
      <c r="M176" s="142"/>
      <c r="N176" s="143"/>
      <c r="O176" s="144"/>
      <c r="P176" s="144"/>
      <c r="Q176" s="144"/>
      <c r="R176" s="144"/>
      <c r="S176" s="144"/>
      <c r="T176" s="145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R176" s="146"/>
      <c r="AT176" s="146"/>
      <c r="AU176" s="146"/>
      <c r="AY176" s="16"/>
      <c r="BE176" s="147"/>
      <c r="BF176" s="147"/>
      <c r="BG176" s="147"/>
      <c r="BH176" s="147"/>
      <c r="BI176" s="147"/>
      <c r="BJ176" s="16"/>
      <c r="BK176" s="147"/>
      <c r="BL176" s="16"/>
      <c r="BM176" s="146"/>
    </row>
    <row r="177" spans="1:65" s="2" customFormat="1" ht="21.75" customHeight="1">
      <c r="A177" s="28"/>
      <c r="B177" s="135"/>
      <c r="C177" s="136"/>
      <c r="D177" s="136"/>
      <c r="E177" s="137"/>
      <c r="F177" s="138"/>
      <c r="G177" s="139"/>
      <c r="H177" s="140"/>
      <c r="I177" s="141"/>
      <c r="J177" s="141"/>
      <c r="K177" s="138"/>
      <c r="L177" s="29"/>
      <c r="M177" s="142"/>
      <c r="N177" s="143"/>
      <c r="O177" s="144"/>
      <c r="P177" s="144"/>
      <c r="Q177" s="144"/>
      <c r="R177" s="144"/>
      <c r="S177" s="144"/>
      <c r="T177" s="145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R177" s="146"/>
      <c r="AT177" s="146"/>
      <c r="AU177" s="146"/>
      <c r="AY177" s="16"/>
      <c r="BE177" s="147"/>
      <c r="BF177" s="147"/>
      <c r="BG177" s="147"/>
      <c r="BH177" s="147"/>
      <c r="BI177" s="147"/>
      <c r="BJ177" s="16"/>
      <c r="BK177" s="147"/>
      <c r="BL177" s="16"/>
      <c r="BM177" s="146"/>
    </row>
    <row r="178" spans="1:65" s="2" customFormat="1" ht="16.5" customHeight="1">
      <c r="A178" s="28"/>
      <c r="B178" s="135"/>
      <c r="C178" s="136"/>
      <c r="D178" s="136"/>
      <c r="E178" s="137"/>
      <c r="F178" s="138"/>
      <c r="G178" s="139"/>
      <c r="H178" s="140"/>
      <c r="I178" s="141"/>
      <c r="J178" s="141"/>
      <c r="K178" s="138"/>
      <c r="L178" s="29"/>
      <c r="M178" s="142"/>
      <c r="N178" s="143"/>
      <c r="O178" s="144"/>
      <c r="P178" s="144"/>
      <c r="Q178" s="144"/>
      <c r="R178" s="144"/>
      <c r="S178" s="144"/>
      <c r="T178" s="145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R178" s="146"/>
      <c r="AT178" s="146"/>
      <c r="AU178" s="146"/>
      <c r="AY178" s="16"/>
      <c r="BE178" s="147"/>
      <c r="BF178" s="147"/>
      <c r="BG178" s="147"/>
      <c r="BH178" s="147"/>
      <c r="BI178" s="147"/>
      <c r="BJ178" s="16"/>
      <c r="BK178" s="147"/>
      <c r="BL178" s="16"/>
      <c r="BM178" s="146"/>
    </row>
    <row r="179" spans="1:65" s="12" customFormat="1" ht="22.7" customHeight="1">
      <c r="B179" s="123"/>
      <c r="D179" s="124" t="s">
        <v>72</v>
      </c>
      <c r="E179" s="133" t="s">
        <v>197</v>
      </c>
      <c r="F179" s="133" t="s">
        <v>198</v>
      </c>
      <c r="J179" s="134">
        <f>BK179</f>
        <v>0</v>
      </c>
      <c r="L179" s="123"/>
      <c r="M179" s="127"/>
      <c r="N179" s="128"/>
      <c r="O179" s="128"/>
      <c r="P179" s="129">
        <f>P180</f>
        <v>0</v>
      </c>
      <c r="Q179" s="128"/>
      <c r="R179" s="129">
        <f>R180</f>
        <v>0</v>
      </c>
      <c r="S179" s="128"/>
      <c r="T179" s="130">
        <f>T180</f>
        <v>0</v>
      </c>
      <c r="AR179" s="124" t="s">
        <v>129</v>
      </c>
      <c r="AT179" s="131" t="s">
        <v>72</v>
      </c>
      <c r="AU179" s="131" t="s">
        <v>80</v>
      </c>
      <c r="AY179" s="124" t="s">
        <v>112</v>
      </c>
      <c r="BK179" s="132">
        <f>BK180</f>
        <v>0</v>
      </c>
    </row>
    <row r="180" spans="1:65" s="2" customFormat="1" ht="55.5" customHeight="1">
      <c r="A180" s="28"/>
      <c r="B180" s="135"/>
      <c r="C180" s="136" t="s">
        <v>199</v>
      </c>
      <c r="D180" s="136" t="s">
        <v>115</v>
      </c>
      <c r="E180" s="137" t="s">
        <v>200</v>
      </c>
      <c r="F180" s="138" t="s">
        <v>201</v>
      </c>
      <c r="G180" s="139" t="s">
        <v>195</v>
      </c>
      <c r="H180" s="140">
        <v>8</v>
      </c>
      <c r="I180" s="170">
        <v>0</v>
      </c>
      <c r="J180" s="141">
        <f>ROUND(I180*H180,2)</f>
        <v>0</v>
      </c>
      <c r="K180" s="138" t="s">
        <v>119</v>
      </c>
      <c r="L180" s="29"/>
      <c r="M180" s="166" t="s">
        <v>1</v>
      </c>
      <c r="N180" s="167" t="s">
        <v>39</v>
      </c>
      <c r="O180" s="168">
        <v>0</v>
      </c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R180" s="146" t="s">
        <v>196</v>
      </c>
      <c r="AT180" s="146" t="s">
        <v>115</v>
      </c>
      <c r="AU180" s="146" t="s">
        <v>82</v>
      </c>
      <c r="AY180" s="16" t="s">
        <v>112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80</v>
      </c>
      <c r="BK180" s="147">
        <f>ROUND(I180*H180,2)</f>
        <v>0</v>
      </c>
      <c r="BL180" s="16" t="s">
        <v>196</v>
      </c>
      <c r="BM180" s="146" t="s">
        <v>202</v>
      </c>
    </row>
    <row r="181" spans="1:65" s="2" customFormat="1" ht="6.95" customHeight="1">
      <c r="A181" s="28"/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29"/>
      <c r="M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</row>
  </sheetData>
  <autoFilter ref="C120:K18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</vt:lpstr>
      <vt:lpstr>01 - Opatření BOZP</vt:lpstr>
      <vt:lpstr>'01 - Opatření BOZP'!Názvy_tisku</vt:lpstr>
      <vt:lpstr>'Rekapitulace '!Názvy_tisku</vt:lpstr>
      <vt:lpstr>'01 - Opatření BOZP'!Oblast_tisku</vt:lpstr>
      <vt:lpstr>'Rekapitulace 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Uživatel systému Windows</cp:lastModifiedBy>
  <cp:lastPrinted>2022-05-17T11:03:52Z</cp:lastPrinted>
  <dcterms:created xsi:type="dcterms:W3CDTF">2022-01-20T10:36:06Z</dcterms:created>
  <dcterms:modified xsi:type="dcterms:W3CDTF">2022-05-17T11:16:07Z</dcterms:modified>
</cp:coreProperties>
</file>