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18-2022\dok.RMC k anonymizaci\1.oper.RMC11.1.2022\"/>
    </mc:Choice>
  </mc:AlternateContent>
  <bookViews>
    <workbookView xWindow="0" yWindow="0" windowWidth="10740" windowHeight="10365" tabRatio="881" firstSheet="7" activeTab="31"/>
  </bookViews>
  <sheets>
    <sheet name="Příloha č. 1 - Bilance" sheetId="40" r:id="rId1"/>
    <sheet name="Výdaje ORJ" sheetId="41" r:id="rId2"/>
    <sheet name="11" sheetId="1" r:id="rId3"/>
    <sheet name="11 inv" sheetId="20" r:id="rId4"/>
    <sheet name="12" sheetId="2" r:id="rId5"/>
    <sheet name="21" sheetId="3" r:id="rId6"/>
    <sheet name="21 inv" sheetId="21" r:id="rId7"/>
    <sheet name="31" sheetId="4" r:id="rId8"/>
    <sheet name="31 inv" sheetId="22" r:id="rId9"/>
    <sheet name="41" sheetId="5" r:id="rId10"/>
    <sheet name="51" sheetId="6" r:id="rId11"/>
    <sheet name="61" sheetId="7" r:id="rId12"/>
    <sheet name="62" sheetId="8" r:id="rId13"/>
    <sheet name="63" sheetId="9" r:id="rId14"/>
    <sheet name="64" sheetId="10" r:id="rId15"/>
    <sheet name="65" sheetId="11" r:id="rId16"/>
    <sheet name="81" sheetId="13" r:id="rId17"/>
    <sheet name="81 inv" sheetId="24" r:id="rId18"/>
    <sheet name="82" sheetId="14" r:id="rId19"/>
    <sheet name="82 inv" sheetId="25" r:id="rId20"/>
    <sheet name="83" sheetId="15" r:id="rId21"/>
    <sheet name="83 inv" sheetId="26" r:id="rId22"/>
    <sheet name="91" sheetId="16" r:id="rId23"/>
    <sheet name="91 inv" sheetId="32" r:id="rId24"/>
    <sheet name="10" sheetId="28" r:id="rId25"/>
    <sheet name="10-inv" sheetId="29" r:id="rId26"/>
    <sheet name="Rozpis rezervy" sheetId="30" r:id="rId27"/>
    <sheet name="Příloha č.2 - ZČ" sheetId="34" r:id="rId28"/>
    <sheet name="ZČ - OBN" sheetId="35" r:id="rId29"/>
    <sheet name="ZČ - OMP" sheetId="36" r:id="rId30"/>
    <sheet name="ZČ - ostatní" sheetId="37" r:id="rId31"/>
    <sheet name="Příloha č.3 - Rozpis PO" sheetId="42" r:id="rId32"/>
  </sheets>
  <definedNames>
    <definedName name="_xlnm.Print_Area" localSheetId="24">'10'!$A$1:$E$66</definedName>
    <definedName name="_xlnm.Print_Area" localSheetId="25">'10-inv'!$A$1:$E$74</definedName>
    <definedName name="_xlnm.Print_Area" localSheetId="2">'11'!$A$1:$E$67</definedName>
    <definedName name="_xlnm.Print_Area" localSheetId="3">'11 inv'!$A$1:$F$63</definedName>
    <definedName name="_xlnm.Print_Area" localSheetId="4">'12'!$A$1:$E$70</definedName>
    <definedName name="_xlnm.Print_Area" localSheetId="5">'21'!$A$1:$E$70</definedName>
    <definedName name="_xlnm.Print_Area" localSheetId="6">'21 inv'!$A$1:$F$67</definedName>
    <definedName name="_xlnm.Print_Area" localSheetId="7">'31'!$A$1:$E$70</definedName>
    <definedName name="_xlnm.Print_Area" localSheetId="8">'31 inv'!$A$1:$F$67</definedName>
    <definedName name="_xlnm.Print_Area" localSheetId="9">'41'!$A$1:$E$76</definedName>
    <definedName name="_xlnm.Print_Area" localSheetId="10">'51'!$A$1:$E$71</definedName>
    <definedName name="_xlnm.Print_Area" localSheetId="11">'61'!$A$1:$E$67</definedName>
    <definedName name="_xlnm.Print_Area" localSheetId="12">'62'!$A$1:$E$66</definedName>
    <definedName name="_xlnm.Print_Area" localSheetId="13">'63'!$A$1:$E$66</definedName>
    <definedName name="_xlnm.Print_Area" localSheetId="14">'64'!$A$1:$E$66</definedName>
    <definedName name="_xlnm.Print_Area" localSheetId="15">'65'!$A$1:$E$66</definedName>
    <definedName name="_xlnm.Print_Area" localSheetId="16">'81'!$A$1:$E$67</definedName>
    <definedName name="_xlnm.Print_Area" localSheetId="17">'81 inv'!$A$1:$F$72</definedName>
    <definedName name="_xlnm.Print_Area" localSheetId="18">'82'!$A$1:$E$68</definedName>
    <definedName name="_xlnm.Print_Area" localSheetId="19">'82 inv'!$A$1:$F$64</definedName>
    <definedName name="_xlnm.Print_Area" localSheetId="20">'83'!$A$1:$E$66</definedName>
    <definedName name="_xlnm.Print_Area" localSheetId="21">'83 inv'!$A$1:$F$67</definedName>
    <definedName name="_xlnm.Print_Area" localSheetId="22">'91'!$A$1:$E$132</definedName>
    <definedName name="_xlnm.Print_Area" localSheetId="23">'91 inv'!$A$1:$F$69</definedName>
    <definedName name="_xlnm.Print_Area" localSheetId="27">'Příloha č.2 - ZČ'!$A$1:$C$61</definedName>
    <definedName name="_xlnm.Print_Area" localSheetId="26">'Rozpis rezervy'!$A$1:$E$66</definedName>
    <definedName name="_xlnm.Print_Area" localSheetId="28">'ZČ - OBN'!$A$1:$C$58</definedName>
    <definedName name="_xlnm.Print_Area" localSheetId="29">'ZČ - OMP'!$A$1:$C$64</definedName>
    <definedName name="_xlnm.Print_Area" localSheetId="30">'ZČ - ostatní'!$A$1:$C$63</definedName>
  </definedNames>
  <calcPr calcId="152511" calcMode="manual"/>
</workbook>
</file>

<file path=xl/calcChain.xml><?xml version="1.0" encoding="utf-8"?>
<calcChain xmlns="http://schemas.openxmlformats.org/spreadsheetml/2006/main">
  <c r="E35" i="5" l="1"/>
  <c r="E24" i="13" l="1"/>
  <c r="F13" i="22"/>
  <c r="D42" i="40" l="1"/>
  <c r="D40" i="40" s="1"/>
  <c r="D37" i="40"/>
  <c r="D18" i="40"/>
  <c r="D10" i="40"/>
  <c r="D8" i="40" s="1"/>
  <c r="D39" i="40" l="1"/>
  <c r="D47" i="40"/>
  <c r="E37" i="30"/>
  <c r="C29" i="37" l="1"/>
  <c r="B29" i="37"/>
  <c r="C24" i="37"/>
  <c r="B24" i="37"/>
  <c r="C20" i="37"/>
  <c r="B20" i="37"/>
  <c r="C16" i="37"/>
  <c r="B16" i="37"/>
  <c r="C10" i="37"/>
  <c r="B10" i="37"/>
  <c r="C8" i="37"/>
  <c r="B8" i="37"/>
  <c r="C5" i="37"/>
  <c r="C32" i="37" s="1"/>
  <c r="B5" i="37"/>
  <c r="B32" i="37" s="1"/>
  <c r="C36" i="36"/>
  <c r="B36" i="36"/>
  <c r="C33" i="36"/>
  <c r="B33" i="36"/>
  <c r="C30" i="36"/>
  <c r="B30" i="36"/>
  <c r="C28" i="36"/>
  <c r="B28" i="36"/>
  <c r="B26" i="36"/>
  <c r="C19" i="36"/>
  <c r="B19" i="36"/>
  <c r="C12" i="36"/>
  <c r="B12" i="36"/>
  <c r="C7" i="36"/>
  <c r="B7" i="36"/>
  <c r="C5" i="36"/>
  <c r="C40" i="36" s="1"/>
  <c r="B5" i="36"/>
  <c r="B40" i="36" s="1"/>
  <c r="C39" i="35"/>
  <c r="B39" i="35"/>
  <c r="C31" i="35"/>
  <c r="B31" i="35"/>
  <c r="C28" i="35"/>
  <c r="B28" i="35"/>
  <c r="C25" i="35"/>
  <c r="B25" i="35"/>
  <c r="C19" i="35"/>
  <c r="B19" i="35"/>
  <c r="C11" i="35"/>
  <c r="C44" i="35" s="1"/>
  <c r="B11" i="35"/>
  <c r="C5" i="35"/>
  <c r="B5" i="35"/>
  <c r="B44" i="35" s="1"/>
  <c r="C31" i="34"/>
  <c r="B31" i="34"/>
  <c r="C24" i="34"/>
  <c r="B24" i="34"/>
  <c r="C22" i="34"/>
  <c r="B22" i="34"/>
  <c r="C18" i="34"/>
  <c r="B18" i="34"/>
  <c r="C16" i="34"/>
  <c r="B16" i="34"/>
  <c r="C14" i="34"/>
  <c r="C33" i="34" s="1"/>
  <c r="B14" i="34"/>
  <c r="C5" i="34"/>
  <c r="B5" i="34"/>
  <c r="B33" i="34" s="1"/>
  <c r="F20" i="32" l="1"/>
  <c r="F17" i="32"/>
  <c r="F15" i="32"/>
  <c r="F11" i="32"/>
  <c r="F9" i="32"/>
  <c r="F21" i="32" l="1"/>
  <c r="F22" i="32" s="1"/>
  <c r="B43" i="41" s="1"/>
  <c r="E13" i="13" l="1"/>
  <c r="E50" i="6" l="1"/>
  <c r="E9" i="29" l="1"/>
  <c r="E8" i="29"/>
  <c r="E7" i="29"/>
  <c r="E8" i="28"/>
  <c r="E84" i="16"/>
  <c r="E81" i="16"/>
  <c r="E21" i="16"/>
  <c r="E19" i="16"/>
  <c r="E9" i="16"/>
  <c r="F30" i="26"/>
  <c r="F31" i="26" s="1"/>
  <c r="F17" i="26"/>
  <c r="F18" i="26" s="1"/>
  <c r="E16" i="15"/>
  <c r="E11" i="15"/>
  <c r="F48" i="25"/>
  <c r="F49" i="25" s="1"/>
  <c r="F43" i="25"/>
  <c r="F44" i="25" s="1"/>
  <c r="F40" i="25"/>
  <c r="F41" i="25" s="1"/>
  <c r="F37" i="25"/>
  <c r="F38" i="25" s="1"/>
  <c r="F32" i="25"/>
  <c r="F33" i="25" s="1"/>
  <c r="F25" i="25"/>
  <c r="F26" i="25" s="1"/>
  <c r="F21" i="25"/>
  <c r="F22" i="25" s="1"/>
  <c r="F18" i="25"/>
  <c r="F19" i="25" s="1"/>
  <c r="F15" i="25"/>
  <c r="F16" i="25" s="1"/>
  <c r="F12" i="25"/>
  <c r="F13" i="25" s="1"/>
  <c r="F8" i="25"/>
  <c r="F9" i="25" s="1"/>
  <c r="E52" i="14"/>
  <c r="E47" i="14"/>
  <c r="E45" i="14"/>
  <c r="E43" i="14"/>
  <c r="E40" i="14"/>
  <c r="E36" i="14"/>
  <c r="E31" i="14"/>
  <c r="E28" i="14"/>
  <c r="E24" i="14"/>
  <c r="E21" i="14"/>
  <c r="E15" i="14"/>
  <c r="F11" i="24"/>
  <c r="F12" i="24" s="1"/>
  <c r="F8" i="24"/>
  <c r="F9" i="24" s="1"/>
  <c r="E23" i="13"/>
  <c r="E21" i="13"/>
  <c r="A10" i="13"/>
  <c r="A11" i="13" s="1"/>
  <c r="E8" i="13"/>
  <c r="E20" i="11"/>
  <c r="E14" i="11"/>
  <c r="E8" i="11"/>
  <c r="E21" i="11" s="1"/>
  <c r="E21" i="10"/>
  <c r="E18" i="10"/>
  <c r="E16" i="10"/>
  <c r="E14" i="10"/>
  <c r="E11" i="10"/>
  <c r="E9" i="10"/>
  <c r="E53" i="14" l="1"/>
  <c r="F50" i="25"/>
  <c r="E22" i="10"/>
  <c r="F13" i="24"/>
  <c r="B34" i="41" s="1"/>
  <c r="E85" i="16"/>
  <c r="B36" i="41"/>
  <c r="F32" i="26"/>
  <c r="B40" i="41" s="1"/>
  <c r="B31" i="41"/>
  <c r="B37" i="41"/>
  <c r="E12" i="29"/>
  <c r="E13" i="29" s="1"/>
  <c r="B46" i="41" s="1"/>
  <c r="B29" i="41"/>
  <c r="B42" i="41"/>
  <c r="B33" i="41"/>
  <c r="E17" i="15"/>
  <c r="B39" i="41" s="1"/>
  <c r="E30" i="30" l="1"/>
  <c r="E35" i="30" l="1"/>
  <c r="E19" i="9" l="1"/>
  <c r="E7" i="30"/>
  <c r="E62" i="5" l="1"/>
  <c r="E64" i="5" s="1"/>
  <c r="E58" i="5" l="1"/>
  <c r="E59" i="5" s="1"/>
  <c r="F11" i="22" l="1"/>
  <c r="F14" i="20" l="1"/>
  <c r="F15" i="20" s="1"/>
  <c r="F9" i="20"/>
  <c r="F10" i="20" s="1"/>
  <c r="E23" i="3" l="1"/>
  <c r="E37" i="3" l="1"/>
  <c r="E9" i="1" l="1"/>
  <c r="E26" i="30" l="1"/>
  <c r="E20" i="30" l="1"/>
  <c r="E15" i="30"/>
  <c r="E22" i="30" s="1"/>
  <c r="E9" i="28" s="1"/>
  <c r="E11" i="28" s="1"/>
  <c r="E12" i="28" l="1"/>
  <c r="B45" i="41" s="1"/>
  <c r="F12" i="22"/>
  <c r="B15" i="41" s="1"/>
  <c r="F24" i="21"/>
  <c r="F25" i="21" s="1"/>
  <c r="F16" i="21"/>
  <c r="F17" i="21" s="1"/>
  <c r="F12" i="21"/>
  <c r="F13" i="21" s="1"/>
  <c r="F8" i="21"/>
  <c r="F9" i="21" s="1"/>
  <c r="F16" i="20"/>
  <c r="B7" i="41" s="1"/>
  <c r="F26" i="21" l="1"/>
  <c r="B12" i="41" s="1"/>
  <c r="B48" i="41" s="1"/>
  <c r="D49" i="40" s="1"/>
  <c r="E45" i="6" l="1"/>
  <c r="E56" i="6"/>
  <c r="E23" i="6"/>
  <c r="E19" i="6"/>
  <c r="E69" i="5"/>
  <c r="E22" i="9" l="1"/>
  <c r="E16" i="9"/>
  <c r="E28" i="8"/>
  <c r="E22" i="8"/>
  <c r="E14" i="8"/>
  <c r="E36" i="7"/>
  <c r="E32" i="7"/>
  <c r="E26" i="7"/>
  <c r="E18" i="7"/>
  <c r="E13" i="7"/>
  <c r="E8" i="7"/>
  <c r="E23" i="9" l="1"/>
  <c r="B27" i="41" s="1"/>
  <c r="E29" i="8"/>
  <c r="B25" i="41" s="1"/>
  <c r="E37" i="7"/>
  <c r="B23" i="41" s="1"/>
  <c r="E62" i="6" l="1"/>
  <c r="E47" i="6"/>
  <c r="E42" i="6"/>
  <c r="E31" i="6"/>
  <c r="E15" i="6"/>
  <c r="E26" i="6"/>
  <c r="E13" i="6"/>
  <c r="E28" i="6"/>
  <c r="E17" i="6"/>
  <c r="E10" i="6"/>
  <c r="E8" i="6"/>
  <c r="E72" i="5"/>
  <c r="E36" i="5"/>
  <c r="E73" i="5" l="1"/>
  <c r="E63" i="6"/>
  <c r="E16" i="4"/>
  <c r="E14" i="4"/>
  <c r="E9" i="4"/>
  <c r="E40" i="3"/>
  <c r="E16" i="3"/>
  <c r="E25" i="3"/>
  <c r="E18" i="3"/>
  <c r="E8" i="3"/>
  <c r="E8" i="2"/>
  <c r="E9" i="2" s="1"/>
  <c r="B9" i="41" s="1"/>
  <c r="E16" i="1"/>
  <c r="E17" i="1" s="1"/>
  <c r="B6" i="41" s="1"/>
  <c r="E41" i="3" l="1"/>
  <c r="E17" i="4"/>
  <c r="B14" i="41" s="1"/>
  <c r="B11" i="41"/>
  <c r="B47" i="41" s="1"/>
  <c r="D48" i="40" s="1"/>
  <c r="D50" i="40" s="1"/>
  <c r="D51" i="40" s="1"/>
  <c r="B49" i="41" l="1"/>
</calcChain>
</file>

<file path=xl/sharedStrings.xml><?xml version="1.0" encoding="utf-8"?>
<sst xmlns="http://schemas.openxmlformats.org/spreadsheetml/2006/main" count="2395" uniqueCount="811">
  <si>
    <t>ODPA</t>
  </si>
  <si>
    <t>POL</t>
  </si>
  <si>
    <t>003635</t>
  </si>
  <si>
    <t>5139</t>
  </si>
  <si>
    <t>Nákup materiálu j.n.</t>
  </si>
  <si>
    <t>5166</t>
  </si>
  <si>
    <t>Konzultační, poradenské a právní služby</t>
  </si>
  <si>
    <t>Územní plánování</t>
  </si>
  <si>
    <t>003636</t>
  </si>
  <si>
    <t>5169</t>
  </si>
  <si>
    <t>000000800</t>
  </si>
  <si>
    <t>000000801</t>
  </si>
  <si>
    <t>Nákup ostatních služeb</t>
  </si>
  <si>
    <t>5175</t>
  </si>
  <si>
    <t>Pohoštění</t>
  </si>
  <si>
    <t>Územní rozvoj</t>
  </si>
  <si>
    <t>Výdaje celkem</t>
  </si>
  <si>
    <t>Komunální služby a územní rozvoj j.n.</t>
  </si>
  <si>
    <t>003639</t>
  </si>
  <si>
    <t>Ekologická výchova a osvěta</t>
  </si>
  <si>
    <t>003792</t>
  </si>
  <si>
    <t>Péče o vzhled obcí a veřejnou zeleň</t>
  </si>
  <si>
    <t>003745</t>
  </si>
  <si>
    <t>Poskytnuté náhrady</t>
  </si>
  <si>
    <t>5192</t>
  </si>
  <si>
    <t>Zaplacené sankce a odstupné</t>
  </si>
  <si>
    <t>5191</t>
  </si>
  <si>
    <t>Opravy a udržování</t>
  </si>
  <si>
    <t>5171</t>
  </si>
  <si>
    <t>000000502</t>
  </si>
  <si>
    <t>Elektrická energie</t>
  </si>
  <si>
    <t>5154</t>
  </si>
  <si>
    <t>Studená voda</t>
  </si>
  <si>
    <t>5151</t>
  </si>
  <si>
    <t>Drobný dlouhodobý hmotný majetek</t>
  </si>
  <si>
    <t>5137</t>
  </si>
  <si>
    <t>Ochranné pomůcky</t>
  </si>
  <si>
    <t>5132</t>
  </si>
  <si>
    <t>Podlimitní technické zhodnocení</t>
  </si>
  <si>
    <t>5123</t>
  </si>
  <si>
    <t>Ochrana druhů a stanovišť</t>
  </si>
  <si>
    <t>003741</t>
  </si>
  <si>
    <t>Ostatní nakládání s odpady</t>
  </si>
  <si>
    <t>003729</t>
  </si>
  <si>
    <t>Nájemné za půdu</t>
  </si>
  <si>
    <t>5165</t>
  </si>
  <si>
    <t>Sběr a svoz komunálních odpadů</t>
  </si>
  <si>
    <t>003722</t>
  </si>
  <si>
    <t>Využití volného času dětí a mládeže</t>
  </si>
  <si>
    <t>003421</t>
  </si>
  <si>
    <t>Ostatní výdaje související s neinvestičními nákupy</t>
  </si>
  <si>
    <t>5199</t>
  </si>
  <si>
    <t>Nájemné</t>
  </si>
  <si>
    <t>5164</t>
  </si>
  <si>
    <t>Ostatní záležitosti pozemních komunikací</t>
  </si>
  <si>
    <t>002219</t>
  </si>
  <si>
    <t>Veřejné osvětlení</t>
  </si>
  <si>
    <t>003631</t>
  </si>
  <si>
    <t>Silnice</t>
  </si>
  <si>
    <t>002212</t>
  </si>
  <si>
    <t>Ostatní záležitosti kultury</t>
  </si>
  <si>
    <t>003319</t>
  </si>
  <si>
    <t>5331</t>
  </si>
  <si>
    <t>000000030</t>
  </si>
  <si>
    <t>Ostatní záležitosti vzdělávání</t>
  </si>
  <si>
    <t>003299</t>
  </si>
  <si>
    <t>Dary obyvatelstvu</t>
  </si>
  <si>
    <t>5492</t>
  </si>
  <si>
    <t>Školní stravování</t>
  </si>
  <si>
    <t>003141</t>
  </si>
  <si>
    <t>5336</t>
  </si>
  <si>
    <t>000000096</t>
  </si>
  <si>
    <t>000000020</t>
  </si>
  <si>
    <t>Základní školy</t>
  </si>
  <si>
    <t>003113</t>
  </si>
  <si>
    <t>Ostatní neinvestiční výdaje j.n.</t>
  </si>
  <si>
    <t>5909</t>
  </si>
  <si>
    <t>000000017</t>
  </si>
  <si>
    <t>ZŠ - mzdové prostředky včetně odvodů</t>
  </si>
  <si>
    <t>000000015</t>
  </si>
  <si>
    <t>000000014</t>
  </si>
  <si>
    <t>Věcné dary</t>
  </si>
  <si>
    <t>5194</t>
  </si>
  <si>
    <t>Zpracování dat a služby souv. s inf. a kom.technol</t>
  </si>
  <si>
    <t>5168</t>
  </si>
  <si>
    <t>Léky a zdravotnický materiál</t>
  </si>
  <si>
    <t>5133</t>
  </si>
  <si>
    <t>Mateřské školy</t>
  </si>
  <si>
    <t>003111</t>
  </si>
  <si>
    <t>000000006</t>
  </si>
  <si>
    <t>000000003</t>
  </si>
  <si>
    <t>Činnost místní správy</t>
  </si>
  <si>
    <t>006171</t>
  </si>
  <si>
    <t>Platy zaměst. v pr.poměru vyjma zaměst. na služ.m.</t>
  </si>
  <si>
    <t>5011</t>
  </si>
  <si>
    <t>004399</t>
  </si>
  <si>
    <t>Knihy, učební pomůcky a tisk</t>
  </si>
  <si>
    <t>5136</t>
  </si>
  <si>
    <t>Ostatní služby a činnosti v oblasti soc. prevence</t>
  </si>
  <si>
    <t>004379</t>
  </si>
  <si>
    <t>Služby školení a vzdělávání</t>
  </si>
  <si>
    <t>5167</t>
  </si>
  <si>
    <t>Terénní programy</t>
  </si>
  <si>
    <t>004378</t>
  </si>
  <si>
    <t>Nízkoprahová zařízení pro děti a mládež</t>
  </si>
  <si>
    <t>004375</t>
  </si>
  <si>
    <t>Ostatní neinv.transfery nezisk.a podob.organizacím</t>
  </si>
  <si>
    <t>5229</t>
  </si>
  <si>
    <t>Neinvestiční transfery spolkům</t>
  </si>
  <si>
    <t>5222</t>
  </si>
  <si>
    <t>Ostatní služby a činnosti v oblasti sociální péče</t>
  </si>
  <si>
    <t>004359</t>
  </si>
  <si>
    <t>Osobní asist., peč.služba a podpora samost.bydlení</t>
  </si>
  <si>
    <t>004351</t>
  </si>
  <si>
    <t>Ostatní sociální péče a pomoc rodině a manželství</t>
  </si>
  <si>
    <t>004339</t>
  </si>
  <si>
    <t>Účelové neinvestiční transfery fyzickým osobám</t>
  </si>
  <si>
    <t>5493</t>
  </si>
  <si>
    <t>Neinv.transf. fundacím, ústavům a obecně prosp.sp.</t>
  </si>
  <si>
    <t>5221</t>
  </si>
  <si>
    <t>000013010</t>
  </si>
  <si>
    <t>Ostatní sociální péče a pomoc dětem a mládeži</t>
  </si>
  <si>
    <t>004329</t>
  </si>
  <si>
    <t>Odborné sociální poradentství</t>
  </si>
  <si>
    <t>004312</t>
  </si>
  <si>
    <t>Pohřebnictví</t>
  </si>
  <si>
    <t>003632</t>
  </si>
  <si>
    <t>Výdaje na náhrady za nezpůsobenou újmu</t>
  </si>
  <si>
    <t>5811</t>
  </si>
  <si>
    <t>Ostatní správa ve zdravotnictví j.n.</t>
  </si>
  <si>
    <t>003569</t>
  </si>
  <si>
    <t>Prevence před drogami, alk.,nikot. aj. závislostmi</t>
  </si>
  <si>
    <t>003541</t>
  </si>
  <si>
    <t>Ostatní zdravotnická zaříz.a služby pro zdravot.</t>
  </si>
  <si>
    <t>003539</t>
  </si>
  <si>
    <t>Hospice</t>
  </si>
  <si>
    <t>003525</t>
  </si>
  <si>
    <t>Léčebny dlouhodobě nemocných</t>
  </si>
  <si>
    <t>003524</t>
  </si>
  <si>
    <t>Nespecifikované rezervy</t>
  </si>
  <si>
    <t>5901</t>
  </si>
  <si>
    <t>Specializovaná ambulantní zdravotní péče</t>
  </si>
  <si>
    <t>003515</t>
  </si>
  <si>
    <t>Všeobecná ambulantní péče</t>
  </si>
  <si>
    <t>003511</t>
  </si>
  <si>
    <t>Mezinárodní spolupráce (jinde nezařazená)</t>
  </si>
  <si>
    <t>006223</t>
  </si>
  <si>
    <t>Cestovné</t>
  </si>
  <si>
    <t>5173</t>
  </si>
  <si>
    <t>Služby peněžních ústavů</t>
  </si>
  <si>
    <t>5163</t>
  </si>
  <si>
    <t>Ostatní záležitosti kultury,církví a sděl.prostř.</t>
  </si>
  <si>
    <t>003399</t>
  </si>
  <si>
    <t>Odměny za užití duševního vlastnictví</t>
  </si>
  <si>
    <t>5041</t>
  </si>
  <si>
    <t>Výstavní činnosti v kultuře</t>
  </si>
  <si>
    <t>003317</t>
  </si>
  <si>
    <t>Činnosti knihovnické</t>
  </si>
  <si>
    <t>003314</t>
  </si>
  <si>
    <t>Neinvestiční transfery cizím příspěvkovým organ.</t>
  </si>
  <si>
    <t>5339</t>
  </si>
  <si>
    <t>003419</t>
  </si>
  <si>
    <t>Ostatní sportovní činnost</t>
  </si>
  <si>
    <t>003429</t>
  </si>
  <si>
    <t>Ostatní zájmová činnost a rekreace</t>
  </si>
  <si>
    <t>Ostatní záležitosti sdělovacích prostředků</t>
  </si>
  <si>
    <t>003349</t>
  </si>
  <si>
    <t>003749</t>
  </si>
  <si>
    <t>Ost.záležitosti bydlení, kom.služeb a územ.rozvoje</t>
  </si>
  <si>
    <t>003699</t>
  </si>
  <si>
    <t>000000098</t>
  </si>
  <si>
    <t>003326</t>
  </si>
  <si>
    <t>000000010</t>
  </si>
  <si>
    <t>Zachování a obnova kulturních památek</t>
  </si>
  <si>
    <t>003322</t>
  </si>
  <si>
    <t>003313</t>
  </si>
  <si>
    <t>Programové vybavení</t>
  </si>
  <si>
    <t>5172</t>
  </si>
  <si>
    <t>Povinné poj.na veřejné zdravotní pojištění</t>
  </si>
  <si>
    <t>5032</t>
  </si>
  <si>
    <t>Povinné poj.na soc.zab.a přísp.na st.pol.zaměstnan</t>
  </si>
  <si>
    <t>5031</t>
  </si>
  <si>
    <t>Ostatní osobní výdaje</t>
  </si>
  <si>
    <t>5021</t>
  </si>
  <si>
    <t>Pojištění funkčně nespecifikované</t>
  </si>
  <si>
    <t>006320</t>
  </si>
  <si>
    <t>Plyn</t>
  </si>
  <si>
    <t>5153</t>
  </si>
  <si>
    <t>Teplo</t>
  </si>
  <si>
    <t>5152</t>
  </si>
  <si>
    <t>Bytové hospodářství</t>
  </si>
  <si>
    <t>003612</t>
  </si>
  <si>
    <t>Ostatní činnost ve zdravotnictví</t>
  </si>
  <si>
    <t>003599</t>
  </si>
  <si>
    <t>Zájmová činnost v kultuře</t>
  </si>
  <si>
    <t>003392</t>
  </si>
  <si>
    <t>Pečovatelská služba pro rodinu a děti</t>
  </si>
  <si>
    <t>004334</t>
  </si>
  <si>
    <t>006310</t>
  </si>
  <si>
    <t>000003150</t>
  </si>
  <si>
    <t>5660</t>
  </si>
  <si>
    <t>5499</t>
  </si>
  <si>
    <t>Náhrady mezd v době nemoci</t>
  </si>
  <si>
    <t>5424</t>
  </si>
  <si>
    <t>Náhrady z úrazového pojištění</t>
  </si>
  <si>
    <t>5421</t>
  </si>
  <si>
    <t>Platby daní a poplatků státnímu rozpočtu</t>
  </si>
  <si>
    <t>5362</t>
  </si>
  <si>
    <t>Odvody za neplnění povinn. zaměst. zdrav. postiž.</t>
  </si>
  <si>
    <t>5195</t>
  </si>
  <si>
    <t>Ostatní nákupy j.n.</t>
  </si>
  <si>
    <t>5179</t>
  </si>
  <si>
    <t>Služby elektronických komunikací</t>
  </si>
  <si>
    <t>5162</t>
  </si>
  <si>
    <t>Poštovní služby</t>
  </si>
  <si>
    <t>5161</t>
  </si>
  <si>
    <t>Pohonné hmoty a maziva</t>
  </si>
  <si>
    <t>5156</t>
  </si>
  <si>
    <t>Prádlo, oděv a obuv</t>
  </si>
  <si>
    <t>5134</t>
  </si>
  <si>
    <t>Odměny za užití počítačových programů</t>
  </si>
  <si>
    <t>5042</t>
  </si>
  <si>
    <t>Povinné pojistné na úrazové pojištění</t>
  </si>
  <si>
    <t>5038</t>
  </si>
  <si>
    <t>Ostatní platby za provedenou práci jinde nezařazen</t>
  </si>
  <si>
    <t>5029</t>
  </si>
  <si>
    <t>Odstupné</t>
  </si>
  <si>
    <t>5024</t>
  </si>
  <si>
    <t>Ostatní platy</t>
  </si>
  <si>
    <t>5019</t>
  </si>
  <si>
    <t>006112</t>
  </si>
  <si>
    <t>000000901</t>
  </si>
  <si>
    <t>Odměny členů zastupitelstva obcí a krajů</t>
  </si>
  <si>
    <t>5023</t>
  </si>
  <si>
    <t>Bezpečnost a veřejný pořádek</t>
  </si>
  <si>
    <t>005311</t>
  </si>
  <si>
    <t>Ostatní činnosti j.n.</t>
  </si>
  <si>
    <t>006409</t>
  </si>
  <si>
    <t>Název</t>
  </si>
  <si>
    <t>0011 - Územní rozvoj</t>
  </si>
  <si>
    <t>v tis. Kč</t>
  </si>
  <si>
    <t>0012 - Stavební úřad</t>
  </si>
  <si>
    <t>0021 - Životní prostředí</t>
  </si>
  <si>
    <t>0031 - Doprava</t>
  </si>
  <si>
    <t>0041 - Školství</t>
  </si>
  <si>
    <t>Neinvestiční příspěvky zřízeným PO</t>
  </si>
  <si>
    <t>MŠ Přetlucká</t>
  </si>
  <si>
    <t>MŠ Magnitogorská</t>
  </si>
  <si>
    <t>MŠ Mládežnická</t>
  </si>
  <si>
    <t>MŠ Nedvězská</t>
  </si>
  <si>
    <t>MŠ Štěchovická</t>
  </si>
  <si>
    <t>MŠ Tolstého</t>
  </si>
  <si>
    <t>MŠ U Roháčových kasáren</t>
  </si>
  <si>
    <t>MŠ U Vršovického nádraží</t>
  </si>
  <si>
    <t>MŠ Ve Stínu</t>
  </si>
  <si>
    <t>MŠ Vladivostocká</t>
  </si>
  <si>
    <t>MŠ Zvonková</t>
  </si>
  <si>
    <t>MŠ Bajkalská</t>
  </si>
  <si>
    <t>MŠ Benešovská</t>
  </si>
  <si>
    <t>MŠ Dvouletky</t>
  </si>
  <si>
    <t>MŠ Hřibská</t>
  </si>
  <si>
    <t>MŠ Chmelová</t>
  </si>
  <si>
    <t>MŠ Kodaňská</t>
  </si>
  <si>
    <t>MŠ Omská</t>
  </si>
  <si>
    <t>ZŠ Gutova</t>
  </si>
  <si>
    <t>ZŠ Hostýnská</t>
  </si>
  <si>
    <t>ZŠ Jakutská</t>
  </si>
  <si>
    <t>ZŠ Nad Vodovodem</t>
  </si>
  <si>
    <t>ZŠ Olešská</t>
  </si>
  <si>
    <t>ZŠ Švehlova</t>
  </si>
  <si>
    <t>ZŠ U Roh. kasáren</t>
  </si>
  <si>
    <t>ZŠ V Rybníčkách</t>
  </si>
  <si>
    <t>ZŠ Břečťanová</t>
  </si>
  <si>
    <t>0000000000001</t>
  </si>
  <si>
    <t>0000000000002</t>
  </si>
  <si>
    <t>0000000000003</t>
  </si>
  <si>
    <t>0000000000005</t>
  </si>
  <si>
    <t>0000000000006</t>
  </si>
  <si>
    <t>0000000000008</t>
  </si>
  <si>
    <t>0000000000009</t>
  </si>
  <si>
    <t>0000000000010</t>
  </si>
  <si>
    <t>0000000000011</t>
  </si>
  <si>
    <t>0000000000013</t>
  </si>
  <si>
    <t>0000000000015</t>
  </si>
  <si>
    <t>0000000000018</t>
  </si>
  <si>
    <t>0000000000019</t>
  </si>
  <si>
    <t>0000000000020</t>
  </si>
  <si>
    <t>0000000000021</t>
  </si>
  <si>
    <t>0000000000022</t>
  </si>
  <si>
    <t>0000000000023</t>
  </si>
  <si>
    <t>0000000000026</t>
  </si>
  <si>
    <t>0000000000027</t>
  </si>
  <si>
    <t>0000000000028</t>
  </si>
  <si>
    <t>0000000000030</t>
  </si>
  <si>
    <t>0000000000031</t>
  </si>
  <si>
    <t>0000000000033</t>
  </si>
  <si>
    <t>0000000000034</t>
  </si>
  <si>
    <t>0000000000036</t>
  </si>
  <si>
    <t>0000000000037</t>
  </si>
  <si>
    <t>0000000000038</t>
  </si>
  <si>
    <t>0000000000039</t>
  </si>
  <si>
    <t>0000000000041</t>
  </si>
  <si>
    <t>0000000000042</t>
  </si>
  <si>
    <t>0000000000043</t>
  </si>
  <si>
    <t>0000000000044</t>
  </si>
  <si>
    <t>0000000000045</t>
  </si>
  <si>
    <t>Neinvestiční příspěvky zřízeným PO - ŠJ</t>
  </si>
  <si>
    <t>0043 - EU - OP MAP II</t>
  </si>
  <si>
    <t>0051 - Sociální věci</t>
  </si>
  <si>
    <t>Neinv.transf. fundacím, ústavům a ops.</t>
  </si>
  <si>
    <t>Neinvestiční příspěvky zřízeným PO - CSOP</t>
  </si>
  <si>
    <t>0061 - Kultura a volný čas</t>
  </si>
  <si>
    <t>0062 - Sport</t>
  </si>
  <si>
    <t>0063 - Projekty MČ Praha 10</t>
  </si>
  <si>
    <t>ZŠ - ŠvP</t>
  </si>
  <si>
    <t>0064 - Veřejná finanční podpora</t>
  </si>
  <si>
    <t>Nájemné - Čapkova vila</t>
  </si>
  <si>
    <t>Nákup ostatních služeb - Čapkova vila</t>
  </si>
  <si>
    <t>Opravy a udržování - Čapkova vila</t>
  </si>
  <si>
    <t>0065 - Správa kulturních objektů MČ Praha 10</t>
  </si>
  <si>
    <t>0081 - Obecní majetek</t>
  </si>
  <si>
    <t>Studená voda - Čapkova vila</t>
  </si>
  <si>
    <t>Plyn - Čapkova vila</t>
  </si>
  <si>
    <t>Elektrická energie - Čapkova vila</t>
  </si>
  <si>
    <t>Služby peněžních ústavů - Čapkova vila</t>
  </si>
  <si>
    <t xml:space="preserve">Bytové hospodářství      </t>
  </si>
  <si>
    <t>0083 - Správa majetku</t>
  </si>
  <si>
    <t>0091 - Vnitřní správa</t>
  </si>
  <si>
    <t xml:space="preserve">Zastupitelstva obcí                   </t>
  </si>
  <si>
    <t>0010 - Pokladní správa</t>
  </si>
  <si>
    <t>000000602</t>
  </si>
  <si>
    <t>000000603</t>
  </si>
  <si>
    <t>000000601</t>
  </si>
  <si>
    <t xml:space="preserve">rozpočtu </t>
  </si>
  <si>
    <t>ÚZ/ORG</t>
  </si>
  <si>
    <t>000000501</t>
  </si>
  <si>
    <t>000000604</t>
  </si>
  <si>
    <t>Pořízení, zachování a obnova hodnot nár. hist.povědomí</t>
  </si>
  <si>
    <t>Ostatní záležitosti bydlení, kom.služeb a územ.rozvoje</t>
  </si>
  <si>
    <t>Ostatní činnosti k ochraně přírody a krajiny</t>
  </si>
  <si>
    <t>Filmová tvorba, distribuce, kina a shromažďování audio archiválií</t>
  </si>
  <si>
    <t>Pořízení, zachování a obnova hodnot nár.histor. povědomí</t>
  </si>
  <si>
    <t>Nákup materiálu jinde nezařazený</t>
  </si>
  <si>
    <t>MŠ Troilova</t>
  </si>
  <si>
    <t>MŠ Tuchorazská</t>
  </si>
  <si>
    <t>MŠ - Mzdové prostředky včetně odvodů</t>
  </si>
  <si>
    <t>MŠ - Rozvoj dětí (školy)</t>
  </si>
  <si>
    <t>Odměny pracovníkům ve školství</t>
  </si>
  <si>
    <t>ZŠ Karla Čapka</t>
  </si>
  <si>
    <t>ZŠ U Vrš. nádraží</t>
  </si>
  <si>
    <t>ZŠ Eden</t>
  </si>
  <si>
    <t>ZŠ - Zdravý rozvoj žáků (školy)</t>
  </si>
  <si>
    <t>ŠJ - Mzdové prostředky včetně odvodů</t>
  </si>
  <si>
    <t>Neinvestiční příspěvky zřízeným PO - KDB</t>
  </si>
  <si>
    <t>KDB - Mzdové prostředky včetně odvodů</t>
  </si>
  <si>
    <t>Údržba terasy Uzbecká ulice</t>
  </si>
  <si>
    <t>Nespecifikované rezervy - náklady na volné byty SVJ</t>
  </si>
  <si>
    <t>000000310</t>
  </si>
  <si>
    <t>Opravy a udržování AVČ Gutova</t>
  </si>
  <si>
    <t>Odchodné</t>
  </si>
  <si>
    <t>006115</t>
  </si>
  <si>
    <t>Potraviny</t>
  </si>
  <si>
    <t>Úhrady sankcím jiných rozpočtů</t>
  </si>
  <si>
    <t>Třídění odvětvové (paragrafy)</t>
  </si>
  <si>
    <t>Třídění druhové (položky)</t>
  </si>
  <si>
    <t>1xxx</t>
  </si>
  <si>
    <t>134x</t>
  </si>
  <si>
    <t>z toho</t>
  </si>
  <si>
    <t>2xxx</t>
  </si>
  <si>
    <t>3xxx</t>
  </si>
  <si>
    <t>VLASTNÍ PŘÍJMY</t>
  </si>
  <si>
    <t>4xxx</t>
  </si>
  <si>
    <t>Neinvest.ostatní převody mezi HMP a MČ</t>
  </si>
  <si>
    <t>ÚHRN PŘÍJMŮ</t>
  </si>
  <si>
    <t xml:space="preserve">5xxx </t>
  </si>
  <si>
    <t>6xxx</t>
  </si>
  <si>
    <t>ÚHRN VÝDAJŮ</t>
  </si>
  <si>
    <t>Rozdíl příjmů a výdajů</t>
  </si>
  <si>
    <t>Financování (zapojení přebytku hosp.min.let)</t>
  </si>
  <si>
    <t>Financování (zapojení prostředků z FZ)</t>
  </si>
  <si>
    <t>Financování (zapojení prostředků z EU)</t>
  </si>
  <si>
    <t>ORJ odvětví</t>
  </si>
  <si>
    <t>0011 Územní rozvoj</t>
  </si>
  <si>
    <t xml:space="preserve">Neinvestiční výdaje </t>
  </si>
  <si>
    <t>Investiční výdaje</t>
  </si>
  <si>
    <t>0012 Stavební úřad</t>
  </si>
  <si>
    <t>0021 Životní prostředí</t>
  </si>
  <si>
    <t xml:space="preserve">0031 Doprava </t>
  </si>
  <si>
    <t>0041 Školství</t>
  </si>
  <si>
    <t>0051 Sociální věci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</si>
  <si>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</si>
  <si>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</si>
  <si>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</si>
  <si>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</si>
  <si>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</si>
  <si>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Neinvestiční výdaje</t>
  </si>
  <si>
    <t>0081 Obecní majetek</t>
  </si>
  <si>
    <t>0082 Správa majetku</t>
  </si>
  <si>
    <t>0083 Správa majetku (1511)</t>
  </si>
  <si>
    <t>0091 Vnitřní správa</t>
  </si>
  <si>
    <t>0010 Pokladní správa</t>
  </si>
  <si>
    <t>Neinvestiční výdaje (vč.rozp.rezervy)</t>
  </si>
  <si>
    <t>Celkem</t>
  </si>
  <si>
    <t>VÝDAJE CELKEM</t>
  </si>
  <si>
    <t>ÚZ</t>
  </si>
  <si>
    <t>ORG</t>
  </si>
  <si>
    <t>6119</t>
  </si>
  <si>
    <t>0000000213001</t>
  </si>
  <si>
    <t>Studie revitalizace veřejných prostor</t>
  </si>
  <si>
    <t>Nový Eden</t>
  </si>
  <si>
    <t>Ostatní nákupy dlouhodobého nehmotného majetku</t>
  </si>
  <si>
    <t>6121</t>
  </si>
  <si>
    <t>0000000219018</t>
  </si>
  <si>
    <t>Revitalizace vybraných lokalit toku Botiče</t>
  </si>
  <si>
    <t>6122</t>
  </si>
  <si>
    <t>000007013</t>
  </si>
  <si>
    <t>0000000220003</t>
  </si>
  <si>
    <t>Revitalizace Strašnická</t>
  </si>
  <si>
    <t>0000000220004</t>
  </si>
  <si>
    <t>Realizace dílčích generelů</t>
  </si>
  <si>
    <t>Budovy, haly a stavby</t>
  </si>
  <si>
    <t>0000000212004</t>
  </si>
  <si>
    <t>Rekonstrukce parkových chodníků</t>
  </si>
  <si>
    <t>0000000213006</t>
  </si>
  <si>
    <t>Mobiliáře dětských hřišť</t>
  </si>
  <si>
    <t>0000000217019</t>
  </si>
  <si>
    <t>Areál Gutovka</t>
  </si>
  <si>
    <t>003723</t>
  </si>
  <si>
    <t>0000000211004</t>
  </si>
  <si>
    <t>Podzemní kontejnery - spoluúč. EU</t>
  </si>
  <si>
    <t>0000000214001</t>
  </si>
  <si>
    <t>Výstavba stání na separaci</t>
  </si>
  <si>
    <t>Sběr a svoz ost.odpadů (jiných než nebez.a komun.)</t>
  </si>
  <si>
    <t>6111</t>
  </si>
  <si>
    <t>0000000216002</t>
  </si>
  <si>
    <t>Revitalizace parku Solidarita</t>
  </si>
  <si>
    <t>000000119</t>
  </si>
  <si>
    <t>0000000216029</t>
  </si>
  <si>
    <t>Participativní rozpočet Moje stopa</t>
  </si>
  <si>
    <t>0000000217027</t>
  </si>
  <si>
    <t>0000000218015</t>
  </si>
  <si>
    <t>0000000219011</t>
  </si>
  <si>
    <t>Vybudování schodiště Bramboříková</t>
  </si>
  <si>
    <t>0000000220005</t>
  </si>
  <si>
    <t>0000000221004</t>
  </si>
  <si>
    <t>Rekonstrukce chodníků</t>
  </si>
  <si>
    <t>0000000220006</t>
  </si>
  <si>
    <t>Technické zhodnocení bytů a NP</t>
  </si>
  <si>
    <t>0082 - Správa majetku</t>
  </si>
  <si>
    <t>0000000216025</t>
  </si>
  <si>
    <t>PD - Čapkova vila</t>
  </si>
  <si>
    <t>0000000212056</t>
  </si>
  <si>
    <t>Reko objektu kino Vzlet</t>
  </si>
  <si>
    <t>0000000218011</t>
  </si>
  <si>
    <t>Reko Strašnické divadlo</t>
  </si>
  <si>
    <t>0000000220016</t>
  </si>
  <si>
    <t>Ostatní záležitosti - kultura</t>
  </si>
  <si>
    <t>0000000220010</t>
  </si>
  <si>
    <t>Ostatní záležitosti - děti a mládež</t>
  </si>
  <si>
    <t>0000000205055</t>
  </si>
  <si>
    <t>Reko kotelny LDN Vršovice</t>
  </si>
  <si>
    <t>0000000220011</t>
  </si>
  <si>
    <t>Ostatní záležitosti - zdravotnictví</t>
  </si>
  <si>
    <t>0010891210040</t>
  </si>
  <si>
    <t>Rekonstrukce Poliklinika Malešice</t>
  </si>
  <si>
    <t>Stroje, přístroje a zařízení</t>
  </si>
  <si>
    <t>0000000210026</t>
  </si>
  <si>
    <t>Zateplení fasád byt.domů</t>
  </si>
  <si>
    <t>0000000211025</t>
  </si>
  <si>
    <t>Tech.zhodnocení bytů</t>
  </si>
  <si>
    <t>0000000217016</t>
  </si>
  <si>
    <t>Rekonstrukce výtahů</t>
  </si>
  <si>
    <t>0000000217034</t>
  </si>
  <si>
    <t>Reko objektu Moskevská 27</t>
  </si>
  <si>
    <t>0000000220008</t>
  </si>
  <si>
    <t>Ostatní záležitosti bydlení</t>
  </si>
  <si>
    <t xml:space="preserve">Bytové hospodářství                         </t>
  </si>
  <si>
    <t>003669</t>
  </si>
  <si>
    <t>6130</t>
  </si>
  <si>
    <t>0000000217015</t>
  </si>
  <si>
    <t>Předkupní právo</t>
  </si>
  <si>
    <t>Pozemky</t>
  </si>
  <si>
    <t>Ost.správa v obl.bydlení,komun.sl.a územ.úr.j.n.</t>
  </si>
  <si>
    <t>004376</t>
  </si>
  <si>
    <t>0000000213020</t>
  </si>
  <si>
    <t>Reko domu u Vršovického nádraží 30/30</t>
  </si>
  <si>
    <t>0000000220012</t>
  </si>
  <si>
    <t>Ostatní služby - soc. prevence</t>
  </si>
  <si>
    <t>0000000209035</t>
  </si>
  <si>
    <t>Rekonstrukce budovy úřadu MČ Praha 10</t>
  </si>
  <si>
    <t>0000000216023</t>
  </si>
  <si>
    <t>Dílčí nezbytné reko objektu ÚMČ Praha 10</t>
  </si>
  <si>
    <t>0000000220017</t>
  </si>
  <si>
    <t>Ostatní záležitosti - místní správa</t>
  </si>
  <si>
    <t xml:space="preserve">Činnost místní správy                    </t>
  </si>
  <si>
    <t>0083 - Správa majetku (1511)</t>
  </si>
  <si>
    <t>0000000212028</t>
  </si>
  <si>
    <t>Rekonstrukce a výstavba nových MŠ</t>
  </si>
  <si>
    <t>0000000213025</t>
  </si>
  <si>
    <t xml:space="preserve">MŠ - reko fasád </t>
  </si>
  <si>
    <t>0000000216019</t>
  </si>
  <si>
    <t>MŠ ostatní rekonstrukce</t>
  </si>
  <si>
    <t>0000000220013</t>
  </si>
  <si>
    <t>Ostatní záležitosti - MŠ</t>
  </si>
  <si>
    <t>0000000221006</t>
  </si>
  <si>
    <t>MŠ U Roháč. kasáren - zateplení fasády</t>
  </si>
  <si>
    <t>0000000221007</t>
  </si>
  <si>
    <t>MŠ Magnitogorská - zateplení fasády</t>
  </si>
  <si>
    <t>0000000221008</t>
  </si>
  <si>
    <t>Rekonstrukce jeslí Jakutská</t>
  </si>
  <si>
    <t>0081040212028</t>
  </si>
  <si>
    <t>MŠ Bajkalská - novostavba</t>
  </si>
  <si>
    <t>0081235218009</t>
  </si>
  <si>
    <t>MŠ U Vršovického nádraží - přístavba u 2 pavilonu</t>
  </si>
  <si>
    <t>0081470220019</t>
  </si>
  <si>
    <t>Reko MŠ Jasmínová</t>
  </si>
  <si>
    <t>0000000213029</t>
  </si>
  <si>
    <t xml:space="preserve">ZŠ - reko fasád  </t>
  </si>
  <si>
    <t>0000000213031</t>
  </si>
  <si>
    <t>ZŠ - reko střech</t>
  </si>
  <si>
    <t>0000000215009</t>
  </si>
  <si>
    <t>Rekonstrukce secesní školy Strašnická</t>
  </si>
  <si>
    <t>0000000216020</t>
  </si>
  <si>
    <t>ZŠ ostatní rekonstrukce</t>
  </si>
  <si>
    <t>0000000220014</t>
  </si>
  <si>
    <t>Ostatní záležitosti - ZŠ</t>
  </si>
  <si>
    <t>0000000221009</t>
  </si>
  <si>
    <t>ZŠ Nad Vodovodem - zateplení fasády</t>
  </si>
  <si>
    <t>0081015213029</t>
  </si>
  <si>
    <t>ZŠ Olešská - zateplení fasády</t>
  </si>
  <si>
    <t>0081520219017</t>
  </si>
  <si>
    <t>ZŠ U Vrš. nádraží - propojení křídel a sanace</t>
  </si>
  <si>
    <t>0081588215009</t>
  </si>
  <si>
    <t>0000000221011</t>
  </si>
  <si>
    <t>Elektronizace úřadu</t>
  </si>
  <si>
    <t>0000000221012</t>
  </si>
  <si>
    <t>0000000220015</t>
  </si>
  <si>
    <t>Záložní serverovna - ICT tech.</t>
  </si>
  <si>
    <t>0000000221013</t>
  </si>
  <si>
    <t>Aktivní prvky sítě - 3x switch</t>
  </si>
  <si>
    <t>Klimatizace do serverovny</t>
  </si>
  <si>
    <t>6125</t>
  </si>
  <si>
    <t>0000000221014</t>
  </si>
  <si>
    <t>Výpočetní technika</t>
  </si>
  <si>
    <t xml:space="preserve">Činnost místní správy                      </t>
  </si>
  <si>
    <t>6901</t>
  </si>
  <si>
    <t>Nespecifikovaná rezerva investiční</t>
  </si>
  <si>
    <t>Dopravní prostředky (elektroautomobil)</t>
  </si>
  <si>
    <t>Rezerva OŠK</t>
  </si>
  <si>
    <t>Rezervy kapitálových výdajů</t>
  </si>
  <si>
    <t>Návratná finanční výpomoc</t>
  </si>
  <si>
    <t>Spoluúčast MČ - UZ 77 operační programy VVV, PPR, Erasmus +</t>
  </si>
  <si>
    <t>Rezerva - hřiště spoluúčast  UZ 77</t>
  </si>
  <si>
    <t>Rezerva - MŠ Omská odstupné</t>
  </si>
  <si>
    <t xml:space="preserve">CELKEM Rozpočtová rezerva investiční </t>
  </si>
  <si>
    <t>Spoluúčast k MAP II</t>
  </si>
  <si>
    <t>Převod zůstatku z roku 2021</t>
  </si>
  <si>
    <t>Rozpočtová rezerva - neinvestiční (nespecifická)</t>
  </si>
  <si>
    <t>0041 - OŠK</t>
  </si>
  <si>
    <t>CELKEM</t>
  </si>
  <si>
    <t xml:space="preserve">0041 - OŠK </t>
  </si>
  <si>
    <t>Rozpočtová rezerva - investiční (nespecifická)</t>
  </si>
  <si>
    <t>PD Parkovací kapacity domy</t>
  </si>
  <si>
    <t xml:space="preserve">Parkovací kontejnery </t>
  </si>
  <si>
    <t>Opravy bytů a nebytů</t>
  </si>
  <si>
    <t>0000000215004</t>
  </si>
  <si>
    <t>Neinvestiční příspěvky zřízeným PO - LDN</t>
  </si>
  <si>
    <t>Zastupitelské orgány a volby</t>
  </si>
  <si>
    <t>Dopravní prostředky</t>
  </si>
  <si>
    <t>Nákup ostatních služeb AVČ Gutova</t>
  </si>
  <si>
    <t>Nákup ostatních služeb DH</t>
  </si>
  <si>
    <t>Pozemek Vršovice p.č. 2472/4</t>
  </si>
  <si>
    <t xml:space="preserve">Pozemek Malešice p.č. 806/472 a 806/473 </t>
  </si>
  <si>
    <t>Licence SW</t>
  </si>
  <si>
    <t>Výhledové požadavky na vozový park</t>
  </si>
  <si>
    <t>Výhledové požadavky na výpočetní techniku</t>
  </si>
  <si>
    <t>PP a real. cyklotrasa drážní promenáda - Praha 15</t>
  </si>
  <si>
    <t>Obecné příjmy a výdaje z finančních operací</t>
  </si>
  <si>
    <t>Financování (kontokorent)</t>
  </si>
  <si>
    <t>- černé skládky</t>
  </si>
  <si>
    <t>- velkoobjemové kompostéry</t>
  </si>
  <si>
    <t>Nákup ostatních služeb: - z toho</t>
  </si>
  <si>
    <t>Zkapacitnění ZŠ Hostýnská</t>
  </si>
  <si>
    <t>Rekonstrukce ŠJ ZŠ Břečťanova</t>
  </si>
  <si>
    <t>Nákup ostatních služeb - ZŠ Švehlova</t>
  </si>
  <si>
    <t>Zastupitelstva obcí a ZHMP, Senátu PČR</t>
  </si>
  <si>
    <t>Dopravní prostředky (elektromobil)</t>
  </si>
  <si>
    <t>0021 - OŽP</t>
  </si>
  <si>
    <t>CELKEM neinvestiční rezerva</t>
  </si>
  <si>
    <t>CELKEM investiční rezerva</t>
  </si>
  <si>
    <t>CELKEM 0041</t>
  </si>
  <si>
    <t>CELKEM 0043</t>
  </si>
  <si>
    <t>CELKEM 0021</t>
  </si>
  <si>
    <t>Rozpis rozpočtové rezervy</t>
  </si>
  <si>
    <t>ZŠ Solidarita</t>
  </si>
  <si>
    <t>000000046</t>
  </si>
  <si>
    <t>Neinv. transfery cizím přísp. organizacím</t>
  </si>
  <si>
    <t>Rekonstrukce NP</t>
  </si>
  <si>
    <t>dotace na výkon státní správy (ZJ 900)</t>
  </si>
  <si>
    <t>dotace z MHMP - dot. vztahy k MČ (ZJ 921)</t>
  </si>
  <si>
    <t>Opravy a udržování: z toho</t>
  </si>
  <si>
    <t>Služby následné péče, terapeutické komunity a kontaktní centra</t>
  </si>
  <si>
    <t>Nespecifikovaná rezerva</t>
  </si>
  <si>
    <t>Rezerva - soudní spory</t>
  </si>
  <si>
    <t>- 2 -</t>
  </si>
  <si>
    <t>Plán nákladů 2022</t>
  </si>
  <si>
    <t>Plán výnosů 2022</t>
  </si>
  <si>
    <t>OBN</t>
  </si>
  <si>
    <t>8100 OBN</t>
  </si>
  <si>
    <t>8144 nájmy za reklamy</t>
  </si>
  <si>
    <t>815140 poliklinika Malešice</t>
  </si>
  <si>
    <t xml:space="preserve">818230 SVJ   </t>
  </si>
  <si>
    <t>818232 AUSTIS-REAL, s.r.o.</t>
  </si>
  <si>
    <t>818233 Austis správa s.r.o.</t>
  </si>
  <si>
    <t>818234 Centra, a.s.</t>
  </si>
  <si>
    <t>818260 Praha 10 - Majetková, a.s., pro OBN</t>
  </si>
  <si>
    <t>ODO</t>
  </si>
  <si>
    <t>3100 Odbor dopravy</t>
  </si>
  <si>
    <t>OEK</t>
  </si>
  <si>
    <t>1000 Odbor ekonomický</t>
  </si>
  <si>
    <t>OHS</t>
  </si>
  <si>
    <t>9100 Odbor hospodářské správy</t>
  </si>
  <si>
    <t>9136 Praha 10 - Majetková, a.s., pro OHS</t>
  </si>
  <si>
    <t>9159 Závodní jídelna</t>
  </si>
  <si>
    <t>OKP</t>
  </si>
  <si>
    <t>6300 Odbor kultury a projektů</t>
  </si>
  <si>
    <t>OMP</t>
  </si>
  <si>
    <t>8200 Bytové domy a nebytové objekty</t>
  </si>
  <si>
    <t>8258 Školy, školky</t>
  </si>
  <si>
    <t>828156 Byty a nebytové prostory</t>
  </si>
  <si>
    <t>828157 Pozemky</t>
  </si>
  <si>
    <t>8282 OMP</t>
  </si>
  <si>
    <t>9136 Praha 10 - Majetková, a.s., pro OMP</t>
  </si>
  <si>
    <t>OŠK</t>
  </si>
  <si>
    <t>4100 Odbor školství</t>
  </si>
  <si>
    <t>1 spotřebované nákupy</t>
  </si>
  <si>
    <t>2 opravy a udržování</t>
  </si>
  <si>
    <t>3 ostatní služby</t>
  </si>
  <si>
    <t>6 ostatní náklady</t>
  </si>
  <si>
    <t>10 výnosy z prodeje služeb</t>
  </si>
  <si>
    <t>11 výnosy z pronájmu</t>
  </si>
  <si>
    <t>12 ostatní výnosy</t>
  </si>
  <si>
    <t>7 odpisy, rezervy a opravné položky</t>
  </si>
  <si>
    <t>828156 odpisy</t>
  </si>
  <si>
    <t>13 výnosy z prodeje majetku</t>
  </si>
  <si>
    <t>OEK, OHS, OKP, OŠK</t>
  </si>
  <si>
    <t>4 Mzdové náklady</t>
  </si>
  <si>
    <t>15 finanční výnosy</t>
  </si>
  <si>
    <t>Celkový součet</t>
  </si>
  <si>
    <t>- 1 -</t>
  </si>
  <si>
    <t>- 3 -</t>
  </si>
  <si>
    <t>- 4 -</t>
  </si>
  <si>
    <t>- 5 -</t>
  </si>
  <si>
    <t>- 6 -</t>
  </si>
  <si>
    <t>- 7 -</t>
  </si>
  <si>
    <t>- 8 -</t>
  </si>
  <si>
    <t>- 9 -</t>
  </si>
  <si>
    <t>- 10 -</t>
  </si>
  <si>
    <t>- 11 -</t>
  </si>
  <si>
    <t>- 12 -</t>
  </si>
  <si>
    <t>- 13 -</t>
  </si>
  <si>
    <t>- 15 -</t>
  </si>
  <si>
    <t>- 17 -</t>
  </si>
  <si>
    <t>- 16 -</t>
  </si>
  <si>
    <t>- 18 -</t>
  </si>
  <si>
    <t>- 19 -</t>
  </si>
  <si>
    <t>- 20 -</t>
  </si>
  <si>
    <t>- 21 -</t>
  </si>
  <si>
    <t>- 22 -</t>
  </si>
  <si>
    <t>- 23 -</t>
  </si>
  <si>
    <t>- 24 -</t>
  </si>
  <si>
    <t>- 25 -</t>
  </si>
  <si>
    <t>- 26 -</t>
  </si>
  <si>
    <t>- 27 -</t>
  </si>
  <si>
    <t>- 28 -</t>
  </si>
  <si>
    <t>- 29 -</t>
  </si>
  <si>
    <t>- 30 -</t>
  </si>
  <si>
    <t>- 31 -</t>
  </si>
  <si>
    <t>- 32 -</t>
  </si>
  <si>
    <t>- 33 -</t>
  </si>
  <si>
    <t>III/1</t>
  </si>
  <si>
    <t>Příloha č. 1</t>
  </si>
  <si>
    <t>Rozpis</t>
  </si>
  <si>
    <t>Daňové příjmy</t>
  </si>
  <si>
    <t>poplatky za znečišťování ovzduší</t>
  </si>
  <si>
    <t>xxxx</t>
  </si>
  <si>
    <t>místní poplatky z vybraných čin. a služ.</t>
  </si>
  <si>
    <t xml:space="preserve">1341 - poplatek ze psů </t>
  </si>
  <si>
    <t>1342 - poplatek z pobytu</t>
  </si>
  <si>
    <t>1343 - poplatek za užívání veř. prostranství</t>
  </si>
  <si>
    <t>1344 - poplatek ze vstupného</t>
  </si>
  <si>
    <t>1349 - zrušené místní poplatky</t>
  </si>
  <si>
    <t>správní poplatky</t>
  </si>
  <si>
    <t>daň z nemovitých věcí</t>
  </si>
  <si>
    <t>Nedaňové příjmy</t>
  </si>
  <si>
    <t>příjmy z poskytování služeb a výrobků</t>
  </si>
  <si>
    <t>ostatní příjmy z vlastní činnosti</t>
  </si>
  <si>
    <t>odvody příspěvkových organizací</t>
  </si>
  <si>
    <t xml:space="preserve">příjmy z úroků </t>
  </si>
  <si>
    <t>sankční platby přijaté od jiných subjektů</t>
  </si>
  <si>
    <t>ost.přij.vratky transferů</t>
  </si>
  <si>
    <t>přijaté pojistné náhrady</t>
  </si>
  <si>
    <t xml:space="preserve">přijaté nekap.příspěvky a náhrady </t>
  </si>
  <si>
    <t>neidentifikované příjmy</t>
  </si>
  <si>
    <t xml:space="preserve">ost.nedaňové příjmy j.n. </t>
  </si>
  <si>
    <t>spl.půjč.prostř.od obyvatelstva</t>
  </si>
  <si>
    <t>Kapitálové příjmy</t>
  </si>
  <si>
    <t>Přijaté tranfery</t>
  </si>
  <si>
    <t>Neinv. převody z vlastních fondů hosp. činnosti</t>
  </si>
  <si>
    <t xml:space="preserve">Převody mezi HMP a MČ </t>
  </si>
  <si>
    <t>Invest.převody mezi st.městy(HMP) a jej.</t>
  </si>
  <si>
    <t>Neinvestiční (běžné) výdaje</t>
  </si>
  <si>
    <t>Investiční (kapitálové) výdaje</t>
  </si>
  <si>
    <t xml:space="preserve">Přehled výdajů dle odvětví </t>
  </si>
  <si>
    <t>Neinvestiční příspěvky (pol. 5331)</t>
  </si>
  <si>
    <t>Rozpis 2022</t>
  </si>
  <si>
    <t xml:space="preserve">Rozpis </t>
  </si>
  <si>
    <t>rozpočtu</t>
  </si>
  <si>
    <t>Rozpis plánu zdaňované činnosti na rok 2022</t>
  </si>
  <si>
    <t>Příloha č. 3</t>
  </si>
  <si>
    <t>Rozpis plánu zdaňované činnosti na rok 2022 - OBN</t>
  </si>
  <si>
    <t>Rozpis plánu zdaňované činnosti na rok 2022 - OMP</t>
  </si>
  <si>
    <t>Rozpis plánu zdaňované činnosti na rok 2022 - OEK, OHS, OKP, OŠK</t>
  </si>
  <si>
    <t>I/1</t>
  </si>
  <si>
    <t>I/2</t>
  </si>
  <si>
    <t>I/3/3</t>
  </si>
  <si>
    <t>I/3/4</t>
  </si>
  <si>
    <t>I/3/1</t>
  </si>
  <si>
    <t>I/3/2</t>
  </si>
  <si>
    <t>I/3/6</t>
  </si>
  <si>
    <t>I/3/5</t>
  </si>
  <si>
    <t>I/3/7</t>
  </si>
  <si>
    <t>I/3/8</t>
  </si>
  <si>
    <t>I/3/11</t>
  </si>
  <si>
    <t>I/3/12</t>
  </si>
  <si>
    <t>I/3/13</t>
  </si>
  <si>
    <t>I/3/14</t>
  </si>
  <si>
    <t>I/3/15</t>
  </si>
  <si>
    <t>I/3/16</t>
  </si>
  <si>
    <t>I/3/17</t>
  </si>
  <si>
    <t>I/3/18</t>
  </si>
  <si>
    <t>I/3/19</t>
  </si>
  <si>
    <t>I/3/20</t>
  </si>
  <si>
    <t>I/3/21</t>
  </si>
  <si>
    <t>I/3/22</t>
  </si>
  <si>
    <t>I/3/23</t>
  </si>
  <si>
    <t>I/3/24</t>
  </si>
  <si>
    <t>I/3/25</t>
  </si>
  <si>
    <t>Rozpis                           rozpočtu                      2022</t>
  </si>
  <si>
    <t xml:space="preserve">                        </t>
  </si>
  <si>
    <t>Ostatní záležitosti soc.věcí a politiky zaměstnanosti</t>
  </si>
  <si>
    <t>- 14 -</t>
  </si>
  <si>
    <t>Rozpis provozních příspěvků PO</t>
  </si>
  <si>
    <t>Příloha č. 2</t>
  </si>
  <si>
    <t>MŠ Troilová</t>
  </si>
  <si>
    <t>MŠ - mzdové prostředky vč. odvodů</t>
  </si>
  <si>
    <t>MŠ - rozvoj dětí (školy)</t>
  </si>
  <si>
    <t>ZŠ U Roháčových kasáren</t>
  </si>
  <si>
    <t>ZŠ U Vršovického nádraží</t>
  </si>
  <si>
    <t>ZŠ - zdravý rozvoj žáků (školy)</t>
  </si>
  <si>
    <t>Školní jídelna</t>
  </si>
  <si>
    <t>Školní jídelna - mzdové prostředky vč. odvodů</t>
  </si>
  <si>
    <t>Kulturní dům Barikádníků</t>
  </si>
  <si>
    <t>KDB - mzdové prostředky vč. odvodů</t>
  </si>
  <si>
    <t>LDN</t>
  </si>
  <si>
    <t>CSOP</t>
  </si>
  <si>
    <t>CSOP - audit</t>
  </si>
  <si>
    <t>II/1</t>
  </si>
  <si>
    <t xml:space="preserve">ZŠ Eden </t>
  </si>
  <si>
    <t>LDN  - audit</t>
  </si>
  <si>
    <t>0000000222002</t>
  </si>
  <si>
    <t>000000506</t>
  </si>
  <si>
    <t>0000000222003</t>
  </si>
  <si>
    <t>0000000222004</t>
  </si>
  <si>
    <t>0000000222005</t>
  </si>
  <si>
    <t>0000000222006</t>
  </si>
  <si>
    <t>0000000222007</t>
  </si>
  <si>
    <t>0000000222008</t>
  </si>
  <si>
    <t>0000000222009</t>
  </si>
  <si>
    <t>0000000222010</t>
  </si>
  <si>
    <t>0000000222001</t>
  </si>
  <si>
    <t>0000000222011</t>
  </si>
  <si>
    <t>0000000222012</t>
  </si>
  <si>
    <t>0000000222013</t>
  </si>
  <si>
    <t>ÚZ 810 ORG 901</t>
  </si>
  <si>
    <t>ÚZ 810 ORG 902</t>
  </si>
  <si>
    <t>ÚZ 810 ORG 906</t>
  </si>
  <si>
    <t>ÚZ 810 ORG 908</t>
  </si>
  <si>
    <t>ÚZ 810 ORG 909</t>
  </si>
  <si>
    <t>ÚZ 810 ORG 903</t>
  </si>
  <si>
    <t>ÚZ 810 ORG 904</t>
  </si>
  <si>
    <t>ÚZ 810 ORG 905</t>
  </si>
  <si>
    <t>ÚZ 810 ORG 907</t>
  </si>
  <si>
    <t>ÚZ 810 ORG 910</t>
  </si>
  <si>
    <t xml:space="preserve">ÚZ 810 </t>
  </si>
  <si>
    <t>ÚZ 810 ORG 911</t>
  </si>
  <si>
    <t>Nákup materiálu j.n. (Fond změstnavatele)</t>
  </si>
  <si>
    <t>Nájemné (Fond změstnavatele)</t>
  </si>
  <si>
    <t>Nákup ostatních služeb (Fond změstnavatele)</t>
  </si>
  <si>
    <t>Ostatní neinvestiční transfery obyvatelstvu (Fond změstnavatele)</t>
  </si>
  <si>
    <t>Neinvestiční půjčené prostředky obyvatelstvu (Fond změstnavatele)</t>
  </si>
  <si>
    <t>Ostatní neinvestiční výdaje j.n. (Fond změstnavatele)</t>
  </si>
  <si>
    <t>Rozpis rozpočtu rok 2022</t>
  </si>
  <si>
    <r>
      <t>Úroky</t>
    </r>
    <r>
      <rPr>
        <sz val="9"/>
        <color rgb="FF000000"/>
        <rFont val="Arial"/>
        <family val="2"/>
        <charset val="238"/>
      </rPr>
      <t xml:space="preserve"> vlastní - rezerva    </t>
    </r>
  </si>
  <si>
    <t>Sl.násl.péče,terapeutické komunity a kontakt.centra</t>
  </si>
  <si>
    <t>Rezerva - nové třídy ZŠ - Jakutská, Olešská, Nad Vodovodem, Rezerva - nové třídy MŠ - U Vršovického nádraží</t>
  </si>
  <si>
    <t>II/2</t>
  </si>
  <si>
    <t>II/3</t>
  </si>
  <si>
    <t>II/4</t>
  </si>
  <si>
    <t>I/3/9</t>
  </si>
  <si>
    <t>I/3/10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</si>
</sst>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#,##0.00_-;[Red]#,##0.00\-"/>
    <numFmt numFmtId="166" formatCode="0.0"/>
    <numFmt numFmtId="167" formatCode="#,##0_ ;[Red]\-#,##0\ "/>
    <numFmt numFmtId="168" formatCode="#,##0_ ;\-#,##0\ 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.9499999999999993"/>
      <name val="Arial"/>
      <family val="2"/>
    </font>
    <font>
      <b/>
      <sz val="8.9499999999999993"/>
      <name val="Arial"/>
      <family val="2"/>
    </font>
    <font>
      <b/>
      <sz val="10.65"/>
      <name val="Arial"/>
      <family val="2"/>
    </font>
    <font>
      <b/>
      <sz val="8.9499999999999993"/>
      <name val="Arial"/>
      <family val="2"/>
      <charset val="238"/>
    </font>
    <font>
      <b/>
      <sz val="9"/>
      <name val="Arial"/>
      <family val="2"/>
      <charset val="238"/>
    </font>
    <font>
      <sz val="8.9499999999999993"/>
      <name val="Arial"/>
      <family val="2"/>
      <charset val="238"/>
    </font>
    <font>
      <sz val="9"/>
      <name val="Arial"/>
      <family val="2"/>
      <charset val="238"/>
    </font>
    <font>
      <i/>
      <sz val="8.9499999999999993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u/>
      <sz val="12.5"/>
      <color rgb="FF000080"/>
      <name val="Arial"/>
      <family val="2"/>
      <charset val="238"/>
    </font>
    <font>
      <sz val="11"/>
      <color theme="1"/>
      <name val="Arial"/>
      <family val="2"/>
      <charset val="238"/>
    </font>
    <font>
      <b/>
      <sz val="10.65"/>
      <name val="Arial"/>
      <family val="2"/>
      <charset val="238"/>
    </font>
    <font>
      <sz val="10.65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u/>
      <sz val="12.5"/>
      <color rgb="FF000080"/>
      <name val="Arial"/>
      <family val="2"/>
      <charset val="238"/>
    </font>
    <font>
      <b/>
      <sz val="10.5"/>
      <name val="Arial"/>
      <family val="2"/>
      <charset val="238"/>
    </font>
    <font>
      <sz val="10.5"/>
      <color theme="1"/>
      <name val="Arial"/>
      <family val="2"/>
      <charset val="238"/>
    </font>
    <font>
      <sz val="10"/>
      <name val="Arial CE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color theme="1"/>
      <name val="Calibri"/>
      <family val="2"/>
      <scheme val="minor"/>
    </font>
    <font>
      <sz val="10.5"/>
      <name val="Arial"/>
      <family val="2"/>
      <charset val="238"/>
    </font>
    <font>
      <sz val="7.05"/>
      <name val="Arial"/>
      <family val="2"/>
      <charset val="238"/>
    </font>
    <font>
      <sz val="11"/>
      <color theme="1"/>
      <name val="Calibri"/>
      <family val="2"/>
      <scheme val="minor"/>
    </font>
    <font>
      <b/>
      <u/>
      <sz val="12.5"/>
      <color indexed="18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indexed="8"/>
      <name val="Calibri"/>
      <family val="2"/>
    </font>
    <font>
      <b/>
      <u/>
      <sz val="12.5"/>
      <name val="Arial"/>
      <family val="2"/>
      <charset val="238"/>
    </font>
    <font>
      <sz val="11"/>
      <name val="Calibri"/>
      <family val="2"/>
      <scheme val="minor"/>
    </font>
    <font>
      <sz val="8.9499999999999993"/>
      <color theme="0" tint="-0.499984740745262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theme="0" tint="-0.499984740745262"/>
      <name val="Calibri"/>
      <family val="2"/>
      <scheme val="minor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14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indexed="64"/>
      </top>
      <bottom style="thin">
        <color theme="1" tint="4.9989318521683403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27" fillId="0" borderId="0"/>
    <xf numFmtId="0" fontId="34" fillId="0" borderId="0"/>
    <xf numFmtId="0" fontId="40" fillId="0" borderId="0"/>
    <xf numFmtId="0" fontId="6" fillId="0" borderId="0"/>
    <xf numFmtId="0" fontId="2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61" fillId="0" borderId="0"/>
  </cellStyleXfs>
  <cellXfs count="444">
    <xf numFmtId="0" fontId="0" fillId="0" borderId="0" xfId="0"/>
    <xf numFmtId="3" fontId="0" fillId="0" borderId="0" xfId="0" applyNumberFormat="1"/>
    <xf numFmtId="0" fontId="7" fillId="0" borderId="4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 wrapText="1"/>
    </xf>
    <xf numFmtId="3" fontId="7" fillId="0" borderId="4" xfId="0" applyNumberFormat="1" applyFont="1" applyBorder="1" applyAlignment="1">
      <alignment horizontal="right" vertical="top"/>
    </xf>
    <xf numFmtId="0" fontId="7" fillId="3" borderId="4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/>
    </xf>
    <xf numFmtId="3" fontId="7" fillId="0" borderId="4" xfId="0" applyNumberFormat="1" applyFont="1" applyFill="1" applyBorder="1" applyAlignment="1">
      <alignment horizontal="right" vertical="top"/>
    </xf>
    <xf numFmtId="0" fontId="10" fillId="2" borderId="4" xfId="0" applyFont="1" applyFill="1" applyBorder="1" applyAlignment="1">
      <alignment horizontal="left" vertical="top"/>
    </xf>
    <xf numFmtId="3" fontId="10" fillId="2" borderId="4" xfId="0" applyNumberFormat="1" applyFont="1" applyFill="1" applyBorder="1" applyAlignment="1">
      <alignment horizontal="right" vertical="top"/>
    </xf>
    <xf numFmtId="0" fontId="10" fillId="0" borderId="4" xfId="0" applyFont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3" fontId="12" fillId="0" borderId="4" xfId="0" applyNumberFormat="1" applyFont="1" applyFill="1" applyBorder="1" applyAlignment="1">
      <alignment horizontal="right" vertical="top"/>
    </xf>
    <xf numFmtId="0" fontId="12" fillId="0" borderId="4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 wrapText="1"/>
    </xf>
    <xf numFmtId="3" fontId="12" fillId="0" borderId="4" xfId="0" applyNumberFormat="1" applyFont="1" applyBorder="1" applyAlignment="1">
      <alignment horizontal="right" vertical="top"/>
    </xf>
    <xf numFmtId="0" fontId="12" fillId="0" borderId="4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/>
    </xf>
    <xf numFmtId="3" fontId="10" fillId="4" borderId="4" xfId="0" applyNumberFormat="1" applyFont="1" applyFill="1" applyBorder="1" applyAlignment="1">
      <alignment horizontal="right" vertical="top"/>
    </xf>
    <xf numFmtId="0" fontId="14" fillId="0" borderId="4" xfId="0" applyFont="1" applyFill="1" applyBorder="1" applyAlignment="1">
      <alignment horizontal="left" vertical="top"/>
    </xf>
    <xf numFmtId="3" fontId="14" fillId="0" borderId="4" xfId="0" applyNumberFormat="1" applyFont="1" applyFill="1" applyBorder="1" applyAlignment="1">
      <alignment horizontal="right" vertical="top"/>
    </xf>
    <xf numFmtId="0" fontId="16" fillId="0" borderId="0" xfId="0" applyFont="1"/>
    <xf numFmtId="0" fontId="10" fillId="4" borderId="5" xfId="0" applyFont="1" applyFill="1" applyBorder="1" applyAlignment="1">
      <alignment horizontal="left" vertical="top"/>
    </xf>
    <xf numFmtId="3" fontId="10" fillId="4" borderId="5" xfId="0" applyNumberFormat="1" applyFont="1" applyFill="1" applyBorder="1" applyAlignment="1">
      <alignment horizontal="right" vertical="top"/>
    </xf>
    <xf numFmtId="0" fontId="7" fillId="0" borderId="4" xfId="0" applyFont="1" applyFill="1" applyBorder="1" applyAlignment="1">
      <alignment horizontal="left" vertical="top" wrapText="1"/>
    </xf>
    <xf numFmtId="0" fontId="0" fillId="0" borderId="4" xfId="0" applyBorder="1"/>
    <xf numFmtId="0" fontId="0" fillId="0" borderId="4" xfId="0" applyFill="1" applyBorder="1"/>
    <xf numFmtId="0" fontId="12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left" vertical="top"/>
    </xf>
    <xf numFmtId="1" fontId="15" fillId="4" borderId="5" xfId="0" applyNumberFormat="1" applyFont="1" applyFill="1" applyBorder="1" applyAlignment="1">
      <alignment horizontal="center" vertical="top"/>
    </xf>
    <xf numFmtId="1" fontId="15" fillId="4" borderId="2" xfId="0" applyNumberFormat="1" applyFont="1" applyFill="1" applyBorder="1" applyAlignment="1">
      <alignment horizontal="center" vertical="top"/>
    </xf>
    <xf numFmtId="1" fontId="15" fillId="4" borderId="6" xfId="0" applyNumberFormat="1" applyFont="1" applyFill="1" applyBorder="1" applyAlignment="1">
      <alignment horizontal="center" vertical="top"/>
    </xf>
    <xf numFmtId="1" fontId="15" fillId="4" borderId="1" xfId="0" applyNumberFormat="1" applyFont="1" applyFill="1" applyBorder="1" applyAlignment="1">
      <alignment horizontal="center" vertical="top"/>
    </xf>
    <xf numFmtId="0" fontId="18" fillId="0" borderId="4" xfId="0" applyFont="1" applyBorder="1"/>
    <xf numFmtId="3" fontId="12" fillId="0" borderId="0" xfId="0" applyNumberFormat="1" applyFont="1" applyAlignment="1">
      <alignment horizontal="right" vertical="top"/>
    </xf>
    <xf numFmtId="0" fontId="18" fillId="0" borderId="4" xfId="0" applyFont="1" applyBorder="1" applyAlignment="1"/>
    <xf numFmtId="0" fontId="20" fillId="0" borderId="0" xfId="0" applyFont="1"/>
    <xf numFmtId="0" fontId="18" fillId="0" borderId="0" xfId="0" applyFont="1"/>
    <xf numFmtId="3" fontId="18" fillId="0" borderId="0" xfId="0" applyNumberFormat="1" applyFont="1"/>
    <xf numFmtId="0" fontId="18" fillId="0" borderId="0" xfId="0" applyFont="1" applyAlignment="1"/>
    <xf numFmtId="0" fontId="22" fillId="0" borderId="0" xfId="0" applyFont="1"/>
    <xf numFmtId="3" fontId="22" fillId="0" borderId="0" xfId="0" applyNumberFormat="1" applyFont="1"/>
    <xf numFmtId="0" fontId="21" fillId="0" borderId="0" xfId="0" applyFont="1"/>
    <xf numFmtId="0" fontId="21" fillId="0" borderId="4" xfId="0" applyFont="1" applyFill="1" applyBorder="1" applyAlignment="1"/>
    <xf numFmtId="0" fontId="0" fillId="0" borderId="4" xfId="0" applyFont="1" applyFill="1" applyBorder="1"/>
    <xf numFmtId="0" fontId="21" fillId="0" borderId="4" xfId="0" applyFont="1" applyFill="1" applyBorder="1"/>
    <xf numFmtId="0" fontId="11" fillId="4" borderId="4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horizontal="left" vertical="top"/>
    </xf>
    <xf numFmtId="3" fontId="13" fillId="0" borderId="4" xfId="0" applyNumberFormat="1" applyFont="1" applyFill="1" applyBorder="1" applyAlignment="1">
      <alignment horizontal="right" vertical="top"/>
    </xf>
    <xf numFmtId="3" fontId="11" fillId="4" borderId="4" xfId="0" applyNumberFormat="1" applyFont="1" applyFill="1" applyBorder="1" applyAlignment="1">
      <alignment horizontal="right" vertical="top"/>
    </xf>
    <xf numFmtId="0" fontId="0" fillId="0" borderId="0" xfId="0" applyFill="1"/>
    <xf numFmtId="0" fontId="0" fillId="0" borderId="0" xfId="0" applyBorder="1"/>
    <xf numFmtId="0" fontId="12" fillId="0" borderId="8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/>
    </xf>
    <xf numFmtId="0" fontId="21" fillId="0" borderId="4" xfId="0" applyFont="1" applyBorder="1"/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4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3" fillId="0" borderId="8" xfId="0" applyFont="1" applyFill="1" applyBorder="1" applyAlignment="1">
      <alignment horizontal="left" vertical="top"/>
    </xf>
    <xf numFmtId="0" fontId="11" fillId="4" borderId="8" xfId="0" applyFont="1" applyFill="1" applyBorder="1" applyAlignment="1">
      <alignment horizontal="left" vertical="top"/>
    </xf>
    <xf numFmtId="0" fontId="21" fillId="0" borderId="0" xfId="0" applyFont="1" applyBorder="1"/>
    <xf numFmtId="0" fontId="23" fillId="0" borderId="0" xfId="0" applyFont="1"/>
    <xf numFmtId="49" fontId="21" fillId="0" borderId="4" xfId="0" applyNumberFormat="1" applyFont="1" applyFill="1" applyBorder="1"/>
    <xf numFmtId="0" fontId="24" fillId="0" borderId="0" xfId="0" applyFont="1" applyAlignment="1">
      <alignment horizontal="left" vertical="top"/>
    </xf>
    <xf numFmtId="0" fontId="15" fillId="4" borderId="5" xfId="0" applyFont="1" applyFill="1" applyBorder="1" applyAlignment="1">
      <alignment horizontal="center" vertical="top"/>
    </xf>
    <xf numFmtId="0" fontId="15" fillId="4" borderId="2" xfId="0" applyFont="1" applyFill="1" applyBorder="1" applyAlignment="1">
      <alignment horizontal="center" vertical="top"/>
    </xf>
    <xf numFmtId="0" fontId="15" fillId="4" borderId="11" xfId="0" applyFont="1" applyFill="1" applyBorder="1" applyAlignment="1">
      <alignment horizontal="center" vertical="top"/>
    </xf>
    <xf numFmtId="0" fontId="15" fillId="4" borderId="0" xfId="0" applyFont="1" applyFill="1" applyBorder="1" applyAlignment="1">
      <alignment horizontal="center" vertical="top"/>
    </xf>
    <xf numFmtId="1" fontId="15" fillId="4" borderId="11" xfId="0" applyNumberFormat="1" applyFont="1" applyFill="1" applyBorder="1" applyAlignment="1">
      <alignment horizontal="center" vertical="top"/>
    </xf>
    <xf numFmtId="0" fontId="26" fillId="0" borderId="0" xfId="0" applyFont="1" applyAlignment="1"/>
    <xf numFmtId="3" fontId="12" fillId="0" borderId="0" xfId="0" applyNumberFormat="1" applyFont="1" applyFill="1" applyBorder="1" applyAlignment="1">
      <alignment horizontal="right" vertical="top"/>
    </xf>
    <xf numFmtId="3" fontId="13" fillId="0" borderId="0" xfId="0" applyNumberFormat="1" applyFont="1" applyFill="1" applyBorder="1" applyAlignment="1">
      <alignment horizontal="right" vertical="top"/>
    </xf>
    <xf numFmtId="3" fontId="12" fillId="0" borderId="0" xfId="0" applyNumberFormat="1" applyFont="1" applyBorder="1" applyAlignment="1">
      <alignment horizontal="right" vertical="top"/>
    </xf>
    <xf numFmtId="0" fontId="26" fillId="0" borderId="0" xfId="0" applyFont="1"/>
    <xf numFmtId="49" fontId="21" fillId="0" borderId="4" xfId="0" applyNumberFormat="1" applyFont="1" applyBorder="1"/>
    <xf numFmtId="49" fontId="11" fillId="4" borderId="4" xfId="0" applyNumberFormat="1" applyFont="1" applyFill="1" applyBorder="1" applyAlignment="1">
      <alignment horizontal="left" vertical="top"/>
    </xf>
    <xf numFmtId="0" fontId="9" fillId="5" borderId="9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/>
    </xf>
    <xf numFmtId="3" fontId="8" fillId="5" borderId="4" xfId="0" applyNumberFormat="1" applyFont="1" applyFill="1" applyBorder="1" applyAlignment="1">
      <alignment horizontal="right" vertical="top"/>
    </xf>
    <xf numFmtId="0" fontId="19" fillId="5" borderId="9" xfId="0" applyFont="1" applyFill="1" applyBorder="1" applyAlignment="1">
      <alignment horizontal="left" vertical="top"/>
    </xf>
    <xf numFmtId="0" fontId="19" fillId="5" borderId="1" xfId="0" applyFont="1" applyFill="1" applyBorder="1" applyAlignment="1">
      <alignment horizontal="left" vertical="top"/>
    </xf>
    <xf numFmtId="3" fontId="10" fillId="5" borderId="4" xfId="0" applyNumberFormat="1" applyFont="1" applyFill="1" applyBorder="1" applyAlignment="1">
      <alignment horizontal="right" vertical="top"/>
    </xf>
    <xf numFmtId="0" fontId="25" fillId="5" borderId="9" xfId="0" applyFont="1" applyFill="1" applyBorder="1" applyAlignment="1">
      <alignment horizontal="left" vertical="top"/>
    </xf>
    <xf numFmtId="0" fontId="25" fillId="5" borderId="1" xfId="0" applyFont="1" applyFill="1" applyBorder="1" applyAlignment="1">
      <alignment horizontal="left" vertical="top"/>
    </xf>
    <xf numFmtId="3" fontId="11" fillId="5" borderId="4" xfId="0" applyNumberFormat="1" applyFont="1" applyFill="1" applyBorder="1" applyAlignment="1">
      <alignment horizontal="right" vertical="top"/>
    </xf>
    <xf numFmtId="0" fontId="25" fillId="5" borderId="8" xfId="0" applyFont="1" applyFill="1" applyBorder="1" applyAlignment="1">
      <alignment horizontal="left" vertical="top"/>
    </xf>
    <xf numFmtId="0" fontId="25" fillId="5" borderId="3" xfId="0" applyFont="1" applyFill="1" applyBorder="1" applyAlignment="1">
      <alignment horizontal="left" vertical="top"/>
    </xf>
    <xf numFmtId="0" fontId="19" fillId="5" borderId="4" xfId="0" applyFont="1" applyFill="1" applyBorder="1" applyAlignment="1">
      <alignment horizontal="left" vertical="top"/>
    </xf>
    <xf numFmtId="0" fontId="19" fillId="5" borderId="8" xfId="0" applyFont="1" applyFill="1" applyBorder="1" applyAlignment="1">
      <alignment horizontal="left" vertical="top"/>
    </xf>
    <xf numFmtId="0" fontId="19" fillId="5" borderId="3" xfId="0" applyFont="1" applyFill="1" applyBorder="1" applyAlignment="1">
      <alignment horizontal="left" vertical="top"/>
    </xf>
    <xf numFmtId="0" fontId="9" fillId="5" borderId="8" xfId="0" applyFont="1" applyFill="1" applyBorder="1" applyAlignment="1">
      <alignment horizontal="left" vertical="top"/>
    </xf>
    <xf numFmtId="0" fontId="9" fillId="5" borderId="3" xfId="0" applyFont="1" applyFill="1" applyBorder="1" applyAlignment="1">
      <alignment horizontal="left" vertical="top"/>
    </xf>
    <xf numFmtId="49" fontId="12" fillId="0" borderId="4" xfId="0" applyNumberFormat="1" applyFont="1" applyFill="1" applyBorder="1" applyAlignment="1">
      <alignment horizontal="left" vertical="top"/>
    </xf>
    <xf numFmtId="49" fontId="14" fillId="0" borderId="4" xfId="0" applyNumberFormat="1" applyFont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3" fontId="14" fillId="0" borderId="4" xfId="0" applyNumberFormat="1" applyFont="1" applyBorder="1" applyAlignment="1">
      <alignment horizontal="right" vertical="top"/>
    </xf>
    <xf numFmtId="165" fontId="12" fillId="0" borderId="0" xfId="0" applyNumberFormat="1" applyFont="1" applyAlignment="1">
      <alignment horizontal="right" vertical="top"/>
    </xf>
    <xf numFmtId="0" fontId="21" fillId="0" borderId="0" xfId="0" applyFont="1" applyAlignment="1">
      <alignment horizontal="center"/>
    </xf>
    <xf numFmtId="1" fontId="21" fillId="0" borderId="0" xfId="0" applyNumberFormat="1" applyFont="1" applyBorder="1" applyAlignment="1">
      <alignment horizontal="center"/>
    </xf>
    <xf numFmtId="0" fontId="12" fillId="0" borderId="6" xfId="0" applyFont="1" applyFill="1" applyBorder="1" applyAlignment="1">
      <alignment vertical="top"/>
    </xf>
    <xf numFmtId="0" fontId="21" fillId="0" borderId="6" xfId="0" applyFont="1" applyFill="1" applyBorder="1" applyAlignment="1"/>
    <xf numFmtId="0" fontId="12" fillId="0" borderId="9" xfId="0" applyFont="1" applyFill="1" applyBorder="1" applyAlignment="1">
      <alignment vertical="top"/>
    </xf>
    <xf numFmtId="3" fontId="12" fillId="0" borderId="6" xfId="0" applyNumberFormat="1" applyFont="1" applyFill="1" applyBorder="1" applyAlignment="1">
      <alignment vertical="top"/>
    </xf>
    <xf numFmtId="3" fontId="13" fillId="0" borderId="6" xfId="0" applyNumberFormat="1" applyFont="1" applyFill="1" applyBorder="1" applyAlignment="1">
      <alignment vertical="top" wrapText="1"/>
    </xf>
    <xf numFmtId="0" fontId="0" fillId="0" borderId="0" xfId="0" applyAlignment="1"/>
    <xf numFmtId="0" fontId="12" fillId="0" borderId="4" xfId="0" applyFont="1" applyFill="1" applyBorder="1" applyAlignment="1">
      <alignment vertical="top"/>
    </xf>
    <xf numFmtId="0" fontId="12" fillId="0" borderId="8" xfId="0" applyFont="1" applyFill="1" applyBorder="1" applyAlignment="1">
      <alignment vertical="top"/>
    </xf>
    <xf numFmtId="3" fontId="12" fillId="0" borderId="4" xfId="0" applyNumberFormat="1" applyFont="1" applyFill="1" applyBorder="1" applyAlignment="1">
      <alignment vertical="top"/>
    </xf>
    <xf numFmtId="3" fontId="13" fillId="0" borderId="4" xfId="0" applyNumberFormat="1" applyFont="1" applyFill="1" applyBorder="1" applyAlignment="1">
      <alignment vertical="top" wrapText="1"/>
    </xf>
    <xf numFmtId="0" fontId="14" fillId="0" borderId="8" xfId="0" applyFont="1" applyFill="1" applyBorder="1" applyAlignment="1">
      <alignment horizontal="left" vertical="top"/>
    </xf>
    <xf numFmtId="3" fontId="15" fillId="0" borderId="4" xfId="0" applyNumberFormat="1" applyFont="1" applyFill="1" applyBorder="1" applyAlignment="1">
      <alignment horizontal="right" vertical="top" wrapText="1"/>
    </xf>
    <xf numFmtId="0" fontId="31" fillId="0" borderId="0" xfId="0" applyFont="1"/>
    <xf numFmtId="3" fontId="11" fillId="4" borderId="4" xfId="0" applyNumberFormat="1" applyFont="1" applyFill="1" applyBorder="1" applyAlignment="1">
      <alignment horizontal="right" vertical="top" wrapText="1"/>
    </xf>
    <xf numFmtId="0" fontId="31" fillId="0" borderId="0" xfId="0" applyFont="1" applyFill="1"/>
    <xf numFmtId="0" fontId="25" fillId="6" borderId="1" xfId="0" applyFont="1" applyFill="1" applyBorder="1" applyAlignment="1">
      <alignment horizontal="left" vertical="top"/>
    </xf>
    <xf numFmtId="0" fontId="32" fillId="6" borderId="1" xfId="0" applyFont="1" applyFill="1" applyBorder="1" applyAlignment="1">
      <alignment horizontal="left" vertical="top"/>
    </xf>
    <xf numFmtId="3" fontId="11" fillId="6" borderId="4" xfId="0" applyNumberFormat="1" applyFont="1" applyFill="1" applyBorder="1" applyAlignment="1">
      <alignment horizontal="right" vertical="top"/>
    </xf>
    <xf numFmtId="0" fontId="33" fillId="0" borderId="0" xfId="0" applyFont="1" applyAlignment="1">
      <alignment horizontal="left" vertical="top"/>
    </xf>
    <xf numFmtId="3" fontId="33" fillId="0" borderId="0" xfId="0" applyNumberFormat="1" applyFont="1" applyAlignment="1">
      <alignment horizontal="left" vertical="top"/>
    </xf>
    <xf numFmtId="3" fontId="18" fillId="0" borderId="0" xfId="0" applyNumberFormat="1" applyFont="1" applyAlignment="1"/>
    <xf numFmtId="3" fontId="17" fillId="0" borderId="0" xfId="0" applyNumberFormat="1" applyFont="1" applyAlignment="1">
      <alignment horizontal="right" vertical="top"/>
    </xf>
    <xf numFmtId="166" fontId="12" fillId="0" borderId="0" xfId="0" applyNumberFormat="1" applyFont="1" applyAlignment="1">
      <alignment horizontal="right" vertical="top"/>
    </xf>
    <xf numFmtId="0" fontId="12" fillId="0" borderId="6" xfId="0" applyFont="1" applyFill="1" applyBorder="1" applyAlignment="1">
      <alignment horizontal="left" vertical="top"/>
    </xf>
    <xf numFmtId="3" fontId="12" fillId="0" borderId="6" xfId="0" applyNumberFormat="1" applyFont="1" applyFill="1" applyBorder="1" applyAlignment="1">
      <alignment horizontal="right" vertical="top"/>
    </xf>
    <xf numFmtId="0" fontId="18" fillId="0" borderId="0" xfId="0" applyFont="1" applyFill="1" applyAlignment="1"/>
    <xf numFmtId="0" fontId="23" fillId="0" borderId="0" xfId="0" applyFont="1" applyFill="1" applyAlignment="1"/>
    <xf numFmtId="3" fontId="18" fillId="0" borderId="0" xfId="0" applyNumberFormat="1" applyFont="1" applyAlignment="1">
      <alignment horizontal="right"/>
    </xf>
    <xf numFmtId="0" fontId="22" fillId="0" borderId="0" xfId="0" applyFont="1" applyFill="1" applyAlignment="1"/>
    <xf numFmtId="0" fontId="12" fillId="0" borderId="0" xfId="0" applyFont="1" applyFill="1" applyAlignment="1">
      <alignment horizontal="left" vertical="top"/>
    </xf>
    <xf numFmtId="0" fontId="18" fillId="0" borderId="4" xfId="0" applyFont="1" applyFill="1" applyBorder="1" applyAlignment="1"/>
    <xf numFmtId="0" fontId="25" fillId="6" borderId="9" xfId="0" applyFont="1" applyFill="1" applyBorder="1" applyAlignment="1">
      <alignment horizontal="left" vertical="top"/>
    </xf>
    <xf numFmtId="167" fontId="12" fillId="0" borderId="0" xfId="0" applyNumberFormat="1" applyFont="1" applyAlignment="1">
      <alignment horizontal="right" vertical="top"/>
    </xf>
    <xf numFmtId="3" fontId="11" fillId="6" borderId="6" xfId="0" applyNumberFormat="1" applyFont="1" applyFill="1" applyBorder="1" applyAlignment="1">
      <alignment horizontal="right" vertical="top"/>
    </xf>
    <xf numFmtId="0" fontId="35" fillId="0" borderId="0" xfId="2" applyFont="1" applyAlignment="1">
      <alignment horizontal="left" vertical="top"/>
    </xf>
    <xf numFmtId="164" fontId="36" fillId="0" borderId="0" xfId="2" applyNumberFormat="1" applyFont="1" applyAlignment="1">
      <alignment horizontal="right"/>
    </xf>
    <xf numFmtId="0" fontId="34" fillId="0" borderId="0" xfId="2"/>
    <xf numFmtId="0" fontId="12" fillId="0" borderId="4" xfId="2" applyFont="1" applyFill="1" applyBorder="1" applyAlignment="1">
      <alignment horizontal="left" vertical="top"/>
    </xf>
    <xf numFmtId="0" fontId="12" fillId="0" borderId="8" xfId="2" applyFont="1" applyFill="1" applyBorder="1" applyAlignment="1">
      <alignment horizontal="left" vertical="top"/>
    </xf>
    <xf numFmtId="3" fontId="12" fillId="0" borderId="4" xfId="2" applyNumberFormat="1" applyFont="1" applyFill="1" applyBorder="1" applyAlignment="1">
      <alignment horizontal="right" vertical="top"/>
    </xf>
    <xf numFmtId="0" fontId="38" fillId="0" borderId="0" xfId="2" applyFont="1"/>
    <xf numFmtId="3" fontId="34" fillId="0" borderId="0" xfId="2" applyNumberFormat="1"/>
    <xf numFmtId="0" fontId="37" fillId="0" borderId="0" xfId="2" applyFont="1" applyAlignment="1">
      <alignment horizontal="left" vertical="top"/>
    </xf>
    <xf numFmtId="0" fontId="36" fillId="0" borderId="0" xfId="2" applyFont="1" applyAlignment="1"/>
    <xf numFmtId="167" fontId="12" fillId="0" borderId="0" xfId="2" applyNumberFormat="1" applyFont="1" applyAlignment="1">
      <alignment horizontal="right" vertical="top"/>
    </xf>
    <xf numFmtId="0" fontId="41" fillId="0" borderId="0" xfId="0" applyFont="1"/>
    <xf numFmtId="0" fontId="39" fillId="7" borderId="4" xfId="0" applyFont="1" applyFill="1" applyBorder="1" applyAlignment="1">
      <alignment horizontal="right"/>
    </xf>
    <xf numFmtId="0" fontId="42" fillId="0" borderId="0" xfId="0" applyFont="1"/>
    <xf numFmtId="3" fontId="41" fillId="0" borderId="4" xfId="0" applyNumberFormat="1" applyFont="1" applyFill="1" applyBorder="1" applyAlignment="1">
      <alignment horizontal="right"/>
    </xf>
    <xf numFmtId="168" fontId="39" fillId="7" borderId="4" xfId="0" applyNumberFormat="1" applyFont="1" applyFill="1" applyBorder="1" applyAlignment="1">
      <alignment horizontal="right"/>
    </xf>
    <xf numFmtId="0" fontId="42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3" fontId="12" fillId="3" borderId="4" xfId="0" applyNumberFormat="1" applyFont="1" applyFill="1" applyBorder="1" applyAlignment="1">
      <alignment horizontal="right" vertical="top"/>
    </xf>
    <xf numFmtId="49" fontId="14" fillId="0" borderId="4" xfId="0" applyNumberFormat="1" applyFont="1" applyFill="1" applyBorder="1" applyAlignment="1">
      <alignment horizontal="left" vertical="top"/>
    </xf>
    <xf numFmtId="49" fontId="13" fillId="0" borderId="4" xfId="0" applyNumberFormat="1" applyFont="1" applyFill="1" applyBorder="1" applyAlignment="1">
      <alignment horizontal="left" vertical="top"/>
    </xf>
    <xf numFmtId="0" fontId="13" fillId="0" borderId="8" xfId="0" applyFont="1" applyFill="1" applyBorder="1" applyAlignment="1">
      <alignment horizontal="left"/>
    </xf>
    <xf numFmtId="0" fontId="21" fillId="0" borderId="8" xfId="0" applyFont="1" applyFill="1" applyBorder="1"/>
    <xf numFmtId="0" fontId="25" fillId="6" borderId="7" xfId="0" applyFont="1" applyFill="1" applyBorder="1" applyAlignment="1">
      <alignment horizontal="left" vertical="top"/>
    </xf>
    <xf numFmtId="49" fontId="12" fillId="0" borderId="4" xfId="0" applyNumberFormat="1" applyFont="1" applyFill="1" applyBorder="1" applyAlignment="1">
      <alignment vertical="top"/>
    </xf>
    <xf numFmtId="0" fontId="44" fillId="0" borderId="0" xfId="2" applyFont="1"/>
    <xf numFmtId="0" fontId="45" fillId="0" borderId="0" xfId="0" applyFont="1" applyAlignment="1">
      <alignment horizontal="left" vertical="top"/>
    </xf>
    <xf numFmtId="3" fontId="46" fillId="0" borderId="0" xfId="0" applyNumberFormat="1" applyFont="1"/>
    <xf numFmtId="0" fontId="47" fillId="0" borderId="4" xfId="0" applyFont="1" applyFill="1" applyBorder="1" applyAlignment="1">
      <alignment horizontal="left" vertical="top"/>
    </xf>
    <xf numFmtId="0" fontId="48" fillId="0" borderId="4" xfId="0" applyFont="1" applyFill="1" applyBorder="1" applyAlignment="1"/>
    <xf numFmtId="3" fontId="47" fillId="0" borderId="4" xfId="0" applyNumberFormat="1" applyFont="1" applyFill="1" applyBorder="1" applyAlignment="1">
      <alignment horizontal="right" vertical="top"/>
    </xf>
    <xf numFmtId="49" fontId="47" fillId="0" borderId="4" xfId="0" applyNumberFormat="1" applyFont="1" applyFill="1" applyBorder="1" applyAlignment="1">
      <alignment horizontal="left" vertical="top"/>
    </xf>
    <xf numFmtId="49" fontId="12" fillId="3" borderId="4" xfId="2" applyNumberFormat="1" applyFont="1" applyFill="1" applyBorder="1" applyAlignment="1">
      <alignment horizontal="left" vertical="top"/>
    </xf>
    <xf numFmtId="0" fontId="12" fillId="3" borderId="4" xfId="2" applyFont="1" applyFill="1" applyBorder="1" applyAlignment="1">
      <alignment horizontal="left" vertical="top"/>
    </xf>
    <xf numFmtId="0" fontId="12" fillId="3" borderId="8" xfId="2" applyFont="1" applyFill="1" applyBorder="1" applyAlignment="1">
      <alignment horizontal="left" vertical="top"/>
    </xf>
    <xf numFmtId="3" fontId="12" fillId="3" borderId="4" xfId="2" applyNumberFormat="1" applyFont="1" applyFill="1" applyBorder="1" applyAlignment="1">
      <alignment horizontal="right" vertical="top"/>
    </xf>
    <xf numFmtId="0" fontId="41" fillId="0" borderId="8" xfId="0" applyFont="1" applyFill="1" applyBorder="1" applyAlignment="1">
      <alignment horizontal="left"/>
    </xf>
    <xf numFmtId="0" fontId="41" fillId="0" borderId="3" xfId="0" applyFont="1" applyFill="1" applyBorder="1" applyAlignment="1">
      <alignment horizontal="left"/>
    </xf>
    <xf numFmtId="0" fontId="41" fillId="0" borderId="10" xfId="0" applyFont="1" applyFill="1" applyBorder="1" applyAlignment="1">
      <alignment horizontal="left"/>
    </xf>
    <xf numFmtId="49" fontId="12" fillId="0" borderId="4" xfId="2" applyNumberFormat="1" applyFont="1" applyFill="1" applyBorder="1" applyAlignment="1">
      <alignment horizontal="left" vertical="top"/>
    </xf>
    <xf numFmtId="0" fontId="25" fillId="6" borderId="8" xfId="0" applyFont="1" applyFill="1" applyBorder="1" applyAlignment="1">
      <alignment horizontal="left" vertical="top"/>
    </xf>
    <xf numFmtId="3" fontId="25" fillId="6" borderId="4" xfId="0" applyNumberFormat="1" applyFont="1" applyFill="1" applyBorder="1" applyAlignment="1">
      <alignment horizontal="right" vertical="top"/>
    </xf>
    <xf numFmtId="49" fontId="7" fillId="0" borderId="4" xfId="0" applyNumberFormat="1" applyFont="1" applyBorder="1" applyAlignment="1">
      <alignment horizontal="left" vertical="top"/>
    </xf>
    <xf numFmtId="49" fontId="12" fillId="0" borderId="4" xfId="0" applyNumberFormat="1" applyFont="1" applyBorder="1" applyAlignment="1">
      <alignment horizontal="left" vertical="top"/>
    </xf>
    <xf numFmtId="1" fontId="13" fillId="0" borderId="1" xfId="0" applyNumberFormat="1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top"/>
    </xf>
    <xf numFmtId="0" fontId="18" fillId="0" borderId="0" xfId="0" applyFont="1" applyBorder="1" applyAlignment="1"/>
    <xf numFmtId="0" fontId="14" fillId="0" borderId="4" xfId="2" applyFont="1" applyFill="1" applyBorder="1" applyAlignment="1">
      <alignment horizontal="left" vertical="top"/>
    </xf>
    <xf numFmtId="3" fontId="14" fillId="0" borderId="4" xfId="2" applyNumberFormat="1" applyFont="1" applyFill="1" applyBorder="1" applyAlignment="1">
      <alignment horizontal="right" vertical="top"/>
    </xf>
    <xf numFmtId="0" fontId="12" fillId="0" borderId="7" xfId="0" applyFont="1" applyFill="1" applyBorder="1" applyAlignment="1">
      <alignment horizontal="left" vertical="top"/>
    </xf>
    <xf numFmtId="0" fontId="12" fillId="0" borderId="10" xfId="0" applyFont="1" applyFill="1" applyBorder="1" applyAlignment="1">
      <alignment horizontal="left" vertical="top"/>
    </xf>
    <xf numFmtId="0" fontId="10" fillId="4" borderId="11" xfId="0" applyFont="1" applyFill="1" applyBorder="1" applyAlignment="1">
      <alignment horizontal="left" vertical="top"/>
    </xf>
    <xf numFmtId="0" fontId="10" fillId="4" borderId="4" xfId="2" applyFont="1" applyFill="1" applyBorder="1" applyAlignment="1">
      <alignment horizontal="left" vertical="top"/>
    </xf>
    <xf numFmtId="0" fontId="10" fillId="4" borderId="8" xfId="2" applyFont="1" applyFill="1" applyBorder="1" applyAlignment="1">
      <alignment horizontal="left" vertical="top"/>
    </xf>
    <xf numFmtId="3" fontId="10" fillId="4" borderId="4" xfId="2" applyNumberFormat="1" applyFont="1" applyFill="1" applyBorder="1" applyAlignment="1">
      <alignment horizontal="right" vertical="top"/>
    </xf>
    <xf numFmtId="49" fontId="11" fillId="4" borderId="4" xfId="2" applyNumberFormat="1" applyFont="1" applyFill="1" applyBorder="1" applyAlignment="1">
      <alignment horizontal="left" vertical="top"/>
    </xf>
    <xf numFmtId="0" fontId="9" fillId="6" borderId="9" xfId="2" applyFont="1" applyFill="1" applyBorder="1" applyAlignment="1">
      <alignment horizontal="left" vertical="top"/>
    </xf>
    <xf numFmtId="0" fontId="9" fillId="6" borderId="1" xfId="2" applyFont="1" applyFill="1" applyBorder="1" applyAlignment="1">
      <alignment horizontal="left" vertical="top"/>
    </xf>
    <xf numFmtId="3" fontId="8" fillId="6" borderId="4" xfId="2" applyNumberFormat="1" applyFont="1" applyFill="1" applyBorder="1" applyAlignment="1">
      <alignment horizontal="right" vertical="top"/>
    </xf>
    <xf numFmtId="0" fontId="37" fillId="0" borderId="4" xfId="2" applyFont="1" applyFill="1" applyBorder="1" applyAlignment="1">
      <alignment horizontal="left" vertical="top"/>
    </xf>
    <xf numFmtId="0" fontId="25" fillId="6" borderId="9" xfId="2" applyFont="1" applyFill="1" applyBorder="1" applyAlignment="1">
      <alignment horizontal="left" vertical="top"/>
    </xf>
    <xf numFmtId="0" fontId="25" fillId="6" borderId="1" xfId="2" applyFont="1" applyFill="1" applyBorder="1" applyAlignment="1">
      <alignment horizontal="left" vertical="top"/>
    </xf>
    <xf numFmtId="0" fontId="32" fillId="6" borderId="1" xfId="2" applyFont="1" applyFill="1" applyBorder="1" applyAlignment="1">
      <alignment horizontal="left" vertical="top"/>
    </xf>
    <xf numFmtId="3" fontId="25" fillId="6" borderId="4" xfId="2" applyNumberFormat="1" applyFont="1" applyFill="1" applyBorder="1" applyAlignment="1">
      <alignment horizontal="right" vertical="top"/>
    </xf>
    <xf numFmtId="0" fontId="10" fillId="4" borderId="3" xfId="2" applyFont="1" applyFill="1" applyBorder="1" applyAlignment="1">
      <alignment horizontal="left" vertical="top"/>
    </xf>
    <xf numFmtId="0" fontId="25" fillId="6" borderId="47" xfId="0" applyFont="1" applyFill="1" applyBorder="1" applyAlignment="1">
      <alignment horizontal="left" vertical="top"/>
    </xf>
    <xf numFmtId="0" fontId="25" fillId="6" borderId="48" xfId="0" applyFont="1" applyFill="1" applyBorder="1" applyAlignment="1">
      <alignment horizontal="left" vertical="top"/>
    </xf>
    <xf numFmtId="0" fontId="32" fillId="6" borderId="46" xfId="0" applyFont="1" applyFill="1" applyBorder="1" applyAlignment="1">
      <alignment horizontal="left" vertical="top"/>
    </xf>
    <xf numFmtId="0" fontId="25" fillId="6" borderId="49" xfId="0" applyFont="1" applyFill="1" applyBorder="1" applyAlignment="1">
      <alignment horizontal="left" vertical="top"/>
    </xf>
    <xf numFmtId="49" fontId="21" fillId="0" borderId="4" xfId="0" applyNumberFormat="1" applyFont="1" applyFill="1" applyBorder="1" applyAlignment="1">
      <alignment vertical="center"/>
    </xf>
    <xf numFmtId="49" fontId="27" fillId="0" borderId="0" xfId="1" applyNumberFormat="1" applyAlignment="1">
      <alignment horizontal="center"/>
    </xf>
    <xf numFmtId="49" fontId="28" fillId="0" borderId="0" xfId="1" applyNumberFormat="1" applyFont="1" applyFill="1" applyAlignment="1">
      <alignment horizontal="center"/>
    </xf>
    <xf numFmtId="49" fontId="27" fillId="0" borderId="0" xfId="1" applyNumberFormat="1" applyAlignment="1">
      <alignment horizontal="center"/>
    </xf>
    <xf numFmtId="0" fontId="49" fillId="0" borderId="4" xfId="0" applyFont="1" applyFill="1" applyBorder="1"/>
    <xf numFmtId="0" fontId="47" fillId="0" borderId="8" xfId="0" applyFont="1" applyFill="1" applyBorder="1" applyAlignment="1">
      <alignment horizontal="left" vertical="top"/>
    </xf>
    <xf numFmtId="0" fontId="51" fillId="0" borderId="0" xfId="0" applyFont="1" applyFill="1"/>
    <xf numFmtId="49" fontId="7" fillId="4" borderId="4" xfId="0" applyNumberFormat="1" applyFont="1" applyFill="1" applyBorder="1" applyAlignment="1">
      <alignment horizontal="left" vertical="top"/>
    </xf>
    <xf numFmtId="0" fontId="41" fillId="0" borderId="0" xfId="7" applyFont="1"/>
    <xf numFmtId="0" fontId="41" fillId="0" borderId="0" xfId="7" applyFont="1" applyAlignment="1">
      <alignment horizontal="right"/>
    </xf>
    <xf numFmtId="0" fontId="53" fillId="9" borderId="23" xfId="7" applyFont="1" applyFill="1" applyBorder="1"/>
    <xf numFmtId="0" fontId="53" fillId="9" borderId="14" xfId="7" applyFont="1" applyFill="1" applyBorder="1" applyAlignment="1">
      <alignment horizontal="center"/>
    </xf>
    <xf numFmtId="0" fontId="53" fillId="9" borderId="15" xfId="7" applyFont="1" applyFill="1" applyBorder="1" applyAlignment="1">
      <alignment horizontal="center"/>
    </xf>
    <xf numFmtId="0" fontId="53" fillId="0" borderId="56" xfId="7" applyFont="1" applyBorder="1"/>
    <xf numFmtId="4" fontId="53" fillId="0" borderId="57" xfId="7" applyNumberFormat="1" applyFont="1" applyBorder="1"/>
    <xf numFmtId="4" fontId="53" fillId="0" borderId="58" xfId="7" applyNumberFormat="1" applyFont="1" applyBorder="1"/>
    <xf numFmtId="0" fontId="41" fillId="0" borderId="51" xfId="7" applyFont="1" applyBorder="1"/>
    <xf numFmtId="4" fontId="41" fillId="0" borderId="4" xfId="7" applyNumberFormat="1" applyFont="1" applyBorder="1"/>
    <xf numFmtId="4" fontId="41" fillId="0" borderId="20" xfId="7" applyNumberFormat="1" applyFont="1" applyBorder="1"/>
    <xf numFmtId="0" fontId="40" fillId="0" borderId="51" xfId="7" applyFont="1" applyBorder="1"/>
    <xf numFmtId="4" fontId="40" fillId="0" borderId="4" xfId="7" applyNumberFormat="1" applyFont="1" applyBorder="1"/>
    <xf numFmtId="4" fontId="40" fillId="0" borderId="20" xfId="7" applyNumberFormat="1" applyFont="1" applyBorder="1"/>
    <xf numFmtId="0" fontId="40" fillId="0" borderId="59" xfId="7" applyFont="1" applyBorder="1"/>
    <xf numFmtId="4" fontId="40" fillId="0" borderId="60" xfId="7" applyNumberFormat="1" applyFont="1" applyBorder="1"/>
    <xf numFmtId="4" fontId="40" fillId="0" borderId="61" xfId="7" applyNumberFormat="1" applyFont="1" applyBorder="1"/>
    <xf numFmtId="0" fontId="39" fillId="0" borderId="56" xfId="7" applyFont="1" applyBorder="1"/>
    <xf numFmtId="4" fontId="39" fillId="0" borderId="57" xfId="7" applyNumberFormat="1" applyFont="1" applyBorder="1"/>
    <xf numFmtId="4" fontId="39" fillId="0" borderId="58" xfId="7" applyNumberFormat="1" applyFont="1" applyBorder="1"/>
    <xf numFmtId="0" fontId="40" fillId="0" borderId="28" xfId="7" applyFont="1" applyBorder="1"/>
    <xf numFmtId="4" fontId="40" fillId="0" borderId="5" xfId="7" applyNumberFormat="1" applyFont="1" applyBorder="1"/>
    <xf numFmtId="4" fontId="40" fillId="0" borderId="55" xfId="7" applyNumberFormat="1" applyFont="1" applyBorder="1"/>
    <xf numFmtId="0" fontId="41" fillId="0" borderId="59" xfId="7" applyFont="1" applyBorder="1"/>
    <xf numFmtId="4" fontId="41" fillId="0" borderId="60" xfId="7" applyNumberFormat="1" applyFont="1" applyBorder="1"/>
    <xf numFmtId="4" fontId="41" fillId="0" borderId="61" xfId="7" applyNumberFormat="1" applyFont="1" applyBorder="1"/>
    <xf numFmtId="0" fontId="53" fillId="0" borderId="30" xfId="7" applyFont="1" applyBorder="1"/>
    <xf numFmtId="4" fontId="53" fillId="0" borderId="6" xfId="7" applyNumberFormat="1" applyFont="1" applyBorder="1"/>
    <xf numFmtId="4" fontId="53" fillId="0" borderId="29" xfId="7" applyNumberFormat="1" applyFont="1" applyBorder="1"/>
    <xf numFmtId="0" fontId="41" fillId="0" borderId="28" xfId="7" applyFont="1" applyBorder="1"/>
    <xf numFmtId="4" fontId="41" fillId="0" borderId="5" xfId="7" applyNumberFormat="1" applyFont="1" applyBorder="1"/>
    <xf numFmtId="4" fontId="41" fillId="0" borderId="55" xfId="7" applyNumberFormat="1" applyFont="1" applyBorder="1"/>
    <xf numFmtId="0" fontId="53" fillId="9" borderId="62" xfId="7" applyFont="1" applyFill="1" applyBorder="1" applyAlignment="1">
      <alignment horizontal="right"/>
    </xf>
    <xf numFmtId="4" fontId="53" fillId="9" borderId="63" xfId="7" applyNumberFormat="1" applyFont="1" applyFill="1" applyBorder="1"/>
    <xf numFmtId="4" fontId="53" fillId="9" borderId="64" xfId="7" applyNumberFormat="1" applyFont="1" applyFill="1" applyBorder="1"/>
    <xf numFmtId="4" fontId="41" fillId="0" borderId="0" xfId="7" applyNumberFormat="1" applyFont="1"/>
    <xf numFmtId="0" fontId="53" fillId="9" borderId="23" xfId="7" applyFont="1" applyFill="1" applyBorder="1" applyAlignment="1">
      <alignment horizontal="center"/>
    </xf>
    <xf numFmtId="0" fontId="53" fillId="9" borderId="14" xfId="7" applyFont="1" applyFill="1" applyBorder="1" applyAlignment="1">
      <alignment horizontal="center" vertical="center"/>
    </xf>
    <xf numFmtId="0" fontId="53" fillId="9" borderId="15" xfId="7" applyFont="1" applyFill="1" applyBorder="1" applyAlignment="1">
      <alignment horizontal="center" vertical="center"/>
    </xf>
    <xf numFmtId="0" fontId="40" fillId="0" borderId="0" xfId="7" applyFont="1"/>
    <xf numFmtId="0" fontId="40" fillId="0" borderId="19" xfId="7" applyFont="1" applyBorder="1"/>
    <xf numFmtId="4" fontId="40" fillId="0" borderId="11" xfId="7" applyNumberFormat="1" applyFont="1" applyBorder="1"/>
    <xf numFmtId="4" fontId="40" fillId="0" borderId="36" xfId="7" applyNumberFormat="1" applyFont="1" applyBorder="1"/>
    <xf numFmtId="0" fontId="23" fillId="0" borderId="4" xfId="0" applyFont="1" applyBorder="1"/>
    <xf numFmtId="49" fontId="40" fillId="0" borderId="0" xfId="6" applyNumberFormat="1" applyFont="1" applyFill="1" applyBorder="1" applyAlignment="1"/>
    <xf numFmtId="0" fontId="39" fillId="0" borderId="0" xfId="10" applyFont="1" applyFill="1" applyAlignment="1">
      <alignment horizontal="left"/>
    </xf>
    <xf numFmtId="49" fontId="40" fillId="0" borderId="0" xfId="10" applyNumberFormat="1" applyFont="1" applyFill="1" applyAlignment="1">
      <alignment horizontal="left"/>
    </xf>
    <xf numFmtId="0" fontId="40" fillId="0" borderId="0" xfId="10" applyFont="1" applyFill="1" applyAlignment="1">
      <alignment horizontal="center"/>
    </xf>
    <xf numFmtId="0" fontId="40" fillId="0" borderId="0" xfId="10" applyFont="1" applyFill="1"/>
    <xf numFmtId="0" fontId="29" fillId="0" borderId="0" xfId="10" applyFont="1" applyFill="1"/>
    <xf numFmtId="0" fontId="40" fillId="0" borderId="0" xfId="10" applyFont="1" applyFill="1" applyAlignment="1">
      <alignment horizontal="left"/>
    </xf>
    <xf numFmtId="3" fontId="40" fillId="0" borderId="0" xfId="10" applyNumberFormat="1" applyFont="1" applyFill="1" applyAlignment="1">
      <alignment horizontal="right"/>
    </xf>
    <xf numFmtId="0" fontId="40" fillId="0" borderId="17" xfId="10" applyFont="1" applyFill="1" applyBorder="1" applyAlignment="1">
      <alignment horizontal="left"/>
    </xf>
    <xf numFmtId="0" fontId="40" fillId="0" borderId="13" xfId="10" applyFont="1" applyFill="1" applyBorder="1"/>
    <xf numFmtId="0" fontId="39" fillId="4" borderId="19" xfId="10" applyFont="1" applyFill="1" applyBorder="1" applyAlignment="1">
      <alignment horizontal="left"/>
    </xf>
    <xf numFmtId="0" fontId="39" fillId="4" borderId="10" xfId="10" applyFont="1" applyFill="1" applyBorder="1" applyAlignment="1">
      <alignment horizontal="left"/>
    </xf>
    <xf numFmtId="0" fontId="29" fillId="0" borderId="0" xfId="10" applyFont="1" applyFill="1" applyBorder="1"/>
    <xf numFmtId="0" fontId="39" fillId="0" borderId="19" xfId="10" applyFont="1" applyFill="1" applyBorder="1" applyAlignment="1">
      <alignment horizontal="left"/>
    </xf>
    <xf numFmtId="0" fontId="40" fillId="0" borderId="1" xfId="10" applyFont="1" applyFill="1" applyBorder="1" applyAlignment="1">
      <alignment horizontal="left"/>
    </xf>
    <xf numFmtId="0" fontId="40" fillId="0" borderId="51" xfId="10" applyFont="1" applyFill="1" applyBorder="1" applyAlignment="1">
      <alignment horizontal="left"/>
    </xf>
    <xf numFmtId="0" fontId="52" fillId="0" borderId="0" xfId="10" applyFont="1" applyFill="1" applyBorder="1" applyAlignment="1">
      <alignment horizontal="left"/>
    </xf>
    <xf numFmtId="0" fontId="52" fillId="3" borderId="0" xfId="10" applyFont="1" applyFill="1" applyBorder="1" applyAlignment="1">
      <alignment horizontal="left"/>
    </xf>
    <xf numFmtId="0" fontId="40" fillId="0" borderId="10" xfId="10" applyFont="1" applyFill="1" applyBorder="1" applyAlignment="1">
      <alignment horizontal="left"/>
    </xf>
    <xf numFmtId="0" fontId="40" fillId="0" borderId="28" xfId="10" applyFont="1" applyFill="1" applyBorder="1" applyAlignment="1">
      <alignment horizontal="left"/>
    </xf>
    <xf numFmtId="0" fontId="40" fillId="0" borderId="65" xfId="10" applyFont="1" applyFill="1" applyBorder="1" applyAlignment="1">
      <alignment horizontal="left"/>
    </xf>
    <xf numFmtId="0" fontId="39" fillId="4" borderId="23" xfId="10" applyFont="1" applyFill="1" applyBorder="1" applyAlignment="1">
      <alignment horizontal="left"/>
    </xf>
    <xf numFmtId="0" fontId="39" fillId="4" borderId="24" xfId="10" applyFont="1" applyFill="1" applyBorder="1" applyAlignment="1">
      <alignment horizontal="left"/>
    </xf>
    <xf numFmtId="0" fontId="40" fillId="0" borderId="7" xfId="10" applyFont="1" applyFill="1" applyBorder="1" applyAlignment="1">
      <alignment horizontal="left"/>
    </xf>
    <xf numFmtId="0" fontId="40" fillId="0" borderId="4" xfId="10" applyFont="1" applyFill="1" applyBorder="1" applyAlignment="1">
      <alignment horizontal="left"/>
    </xf>
    <xf numFmtId="0" fontId="40" fillId="0" borderId="52" xfId="10" applyFont="1" applyFill="1" applyBorder="1" applyAlignment="1">
      <alignment horizontal="left"/>
    </xf>
    <xf numFmtId="0" fontId="40" fillId="0" borderId="21" xfId="10" applyFont="1" applyFill="1" applyBorder="1" applyAlignment="1">
      <alignment horizontal="left"/>
    </xf>
    <xf numFmtId="0" fontId="40" fillId="0" borderId="16" xfId="10" applyFont="1" applyFill="1" applyBorder="1" applyAlignment="1"/>
    <xf numFmtId="0" fontId="40" fillId="0" borderId="18" xfId="10" applyFont="1" applyFill="1" applyBorder="1" applyAlignment="1">
      <alignment horizontal="left"/>
    </xf>
    <xf numFmtId="0" fontId="39" fillId="4" borderId="31" xfId="10" applyFont="1" applyFill="1" applyBorder="1" applyAlignment="1">
      <alignment horizontal="left"/>
    </xf>
    <xf numFmtId="0" fontId="39" fillId="4" borderId="32" xfId="10" applyFont="1" applyFill="1" applyBorder="1" applyAlignment="1">
      <alignment horizontal="left"/>
    </xf>
    <xf numFmtId="0" fontId="39" fillId="0" borderId="31" xfId="10" applyFont="1" applyFill="1" applyBorder="1" applyAlignment="1">
      <alignment horizontal="left"/>
    </xf>
    <xf numFmtId="0" fontId="40" fillId="0" borderId="32" xfId="10" applyFont="1" applyFill="1" applyBorder="1" applyAlignment="1">
      <alignment horizontal="left"/>
    </xf>
    <xf numFmtId="0" fontId="39" fillId="3" borderId="31" xfId="10" applyFont="1" applyFill="1" applyBorder="1" applyAlignment="1">
      <alignment horizontal="left"/>
    </xf>
    <xf numFmtId="0" fontId="39" fillId="3" borderId="32" xfId="10" applyFont="1" applyFill="1" applyBorder="1" applyAlignment="1">
      <alignment horizontal="left"/>
    </xf>
    <xf numFmtId="0" fontId="40" fillId="0" borderId="53" xfId="10" applyFont="1" applyFill="1" applyBorder="1" applyAlignment="1">
      <alignment horizontal="left"/>
    </xf>
    <xf numFmtId="0" fontId="40" fillId="0" borderId="26" xfId="10" applyFont="1" applyFill="1" applyBorder="1" applyAlignment="1">
      <alignment horizontal="left"/>
    </xf>
    <xf numFmtId="0" fontId="52" fillId="0" borderId="51" xfId="10" applyFont="1" applyFill="1" applyBorder="1" applyAlignment="1">
      <alignment horizontal="left"/>
    </xf>
    <xf numFmtId="0" fontId="39" fillId="0" borderId="52" xfId="10" applyFont="1" applyFill="1" applyBorder="1" applyAlignment="1">
      <alignment horizontal="left"/>
    </xf>
    <xf numFmtId="0" fontId="39" fillId="0" borderId="21" xfId="10" applyFont="1" applyFill="1" applyBorder="1" applyAlignment="1">
      <alignment horizontal="left"/>
    </xf>
    <xf numFmtId="0" fontId="39" fillId="0" borderId="51" xfId="10" applyFont="1" applyFill="1" applyBorder="1" applyAlignment="1">
      <alignment horizontal="left"/>
    </xf>
    <xf numFmtId="0" fontId="39" fillId="0" borderId="10" xfId="10" applyFont="1" applyFill="1" applyBorder="1" applyAlignment="1">
      <alignment horizontal="left"/>
    </xf>
    <xf numFmtId="0" fontId="39" fillId="0" borderId="0" xfId="10" applyFont="1" applyFill="1" applyBorder="1" applyAlignment="1">
      <alignment horizontal="left"/>
    </xf>
    <xf numFmtId="0" fontId="18" fillId="0" borderId="0" xfId="10" applyFont="1"/>
    <xf numFmtId="0" fontId="1" fillId="0" borderId="0" xfId="10"/>
    <xf numFmtId="0" fontId="54" fillId="0" borderId="0" xfId="10" applyFont="1" applyFill="1"/>
    <xf numFmtId="3" fontId="56" fillId="0" borderId="0" xfId="10" applyNumberFormat="1" applyFont="1" applyFill="1"/>
    <xf numFmtId="0" fontId="40" fillId="0" borderId="0" xfId="10" applyFont="1" applyFill="1" applyBorder="1"/>
    <xf numFmtId="49" fontId="57" fillId="8" borderId="23" xfId="10" applyNumberFormat="1" applyFont="1" applyFill="1" applyBorder="1" applyAlignment="1" applyProtection="1">
      <alignment vertical="top"/>
      <protection locked="0"/>
    </xf>
    <xf numFmtId="49" fontId="43" fillId="0" borderId="30" xfId="10" applyNumberFormat="1" applyFont="1" applyBorder="1" applyAlignment="1" applyProtection="1">
      <alignment horizontal="left" vertical="top"/>
      <protection locked="0"/>
    </xf>
    <xf numFmtId="3" fontId="43" fillId="0" borderId="29" xfId="10" applyNumberFormat="1" applyFont="1" applyBorder="1" applyAlignment="1" applyProtection="1">
      <alignment horizontal="right" vertical="top"/>
      <protection locked="0"/>
    </xf>
    <xf numFmtId="49" fontId="43" fillId="0" borderId="28" xfId="10" applyNumberFormat="1" applyFont="1" applyBorder="1" applyAlignment="1" applyProtection="1">
      <alignment horizontal="left" vertical="top"/>
      <protection locked="0"/>
    </xf>
    <xf numFmtId="3" fontId="43" fillId="0" borderId="55" xfId="10" applyNumberFormat="1" applyFont="1" applyBorder="1" applyAlignment="1" applyProtection="1">
      <alignment horizontal="right" vertical="top"/>
      <protection locked="0"/>
    </xf>
    <xf numFmtId="49" fontId="43" fillId="0" borderId="51" xfId="10" applyNumberFormat="1" applyFont="1" applyBorder="1" applyAlignment="1" applyProtection="1">
      <alignment horizontal="left" vertical="top"/>
      <protection locked="0"/>
    </xf>
    <xf numFmtId="3" fontId="43" fillId="0" borderId="20" xfId="10" applyNumberFormat="1" applyFont="1" applyBorder="1" applyAlignment="1" applyProtection="1">
      <alignment horizontal="right" vertical="top"/>
      <protection locked="0"/>
    </xf>
    <xf numFmtId="0" fontId="1" fillId="0" borderId="0" xfId="10" applyFill="1"/>
    <xf numFmtId="49" fontId="43" fillId="0" borderId="52" xfId="10" applyNumberFormat="1" applyFont="1" applyBorder="1" applyAlignment="1" applyProtection="1">
      <alignment horizontal="left" vertical="top"/>
      <protection locked="0"/>
    </xf>
    <xf numFmtId="3" fontId="43" fillId="0" borderId="22" xfId="10" applyNumberFormat="1" applyFont="1" applyBorder="1" applyAlignment="1" applyProtection="1">
      <alignment horizontal="right" vertical="top"/>
      <protection locked="0"/>
    </xf>
    <xf numFmtId="49" fontId="58" fillId="4" borderId="31" xfId="10" applyNumberFormat="1" applyFont="1" applyFill="1" applyBorder="1" applyAlignment="1" applyProtection="1">
      <alignment horizontal="left" vertical="top"/>
      <protection locked="0"/>
    </xf>
    <xf numFmtId="3" fontId="58" fillId="4" borderId="33" xfId="10" applyNumberFormat="1" applyFont="1" applyFill="1" applyBorder="1" applyAlignment="1" applyProtection="1">
      <alignment horizontal="right" vertical="top"/>
      <protection locked="0"/>
    </xf>
    <xf numFmtId="0" fontId="18" fillId="0" borderId="0" xfId="10" applyFont="1" applyFill="1"/>
    <xf numFmtId="0" fontId="39" fillId="4" borderId="34" xfId="10" applyFont="1" applyFill="1" applyBorder="1"/>
    <xf numFmtId="164" fontId="39" fillId="4" borderId="35" xfId="10" applyNumberFormat="1" applyFont="1" applyFill="1" applyBorder="1"/>
    <xf numFmtId="3" fontId="57" fillId="8" borderId="15" xfId="10" applyNumberFormat="1" applyFont="1" applyFill="1" applyBorder="1" applyAlignment="1" applyProtection="1">
      <alignment horizontal="center" vertical="top" wrapText="1"/>
      <protection locked="0"/>
    </xf>
    <xf numFmtId="0" fontId="55" fillId="0" borderId="27" xfId="10" applyFont="1" applyFill="1" applyBorder="1" applyAlignment="1">
      <alignment horizontal="left"/>
    </xf>
    <xf numFmtId="0" fontId="40" fillId="0" borderId="0" xfId="10" applyFont="1" applyFill="1" applyBorder="1" applyAlignment="1">
      <alignment horizontal="left"/>
    </xf>
    <xf numFmtId="0" fontId="55" fillId="0" borderId="0" xfId="10" applyFont="1" applyFill="1" applyBorder="1" applyAlignment="1">
      <alignment horizontal="left"/>
    </xf>
    <xf numFmtId="0" fontId="55" fillId="0" borderId="12" xfId="10" applyFont="1" applyFill="1" applyBorder="1" applyAlignment="1">
      <alignment horizontal="left"/>
    </xf>
    <xf numFmtId="0" fontId="40" fillId="0" borderId="13" xfId="10" applyFont="1" applyFill="1" applyBorder="1" applyAlignment="1">
      <alignment horizontal="left"/>
    </xf>
    <xf numFmtId="0" fontId="39" fillId="0" borderId="16" xfId="10" applyFont="1" applyFill="1" applyBorder="1" applyAlignment="1">
      <alignment horizontal="left"/>
    </xf>
    <xf numFmtId="0" fontId="40" fillId="0" borderId="17" xfId="10" applyFont="1" applyFill="1" applyBorder="1"/>
    <xf numFmtId="0" fontId="39" fillId="4" borderId="8" xfId="10" applyFont="1" applyFill="1" applyBorder="1"/>
    <xf numFmtId="0" fontId="40" fillId="0" borderId="8" xfId="10" applyFont="1" applyFill="1" applyBorder="1"/>
    <xf numFmtId="0" fontId="52" fillId="0" borderId="8" xfId="10" applyFont="1" applyFill="1" applyBorder="1"/>
    <xf numFmtId="0" fontId="52" fillId="3" borderId="8" xfId="10" applyFont="1" applyFill="1" applyBorder="1" applyAlignment="1">
      <alignment horizontal="left"/>
    </xf>
    <xf numFmtId="0" fontId="40" fillId="0" borderId="50" xfId="10" applyFont="1" applyFill="1" applyBorder="1"/>
    <xf numFmtId="0" fontId="39" fillId="4" borderId="25" xfId="10" applyFont="1" applyFill="1" applyBorder="1"/>
    <xf numFmtId="0" fontId="40" fillId="0" borderId="45" xfId="10" applyFont="1" applyFill="1" applyBorder="1"/>
    <xf numFmtId="0" fontId="40" fillId="0" borderId="54" xfId="10" applyFont="1" applyFill="1" applyBorder="1"/>
    <xf numFmtId="0" fontId="40" fillId="0" borderId="34" xfId="10" applyFont="1" applyFill="1" applyBorder="1"/>
    <xf numFmtId="0" fontId="39" fillId="3" borderId="34" xfId="10" applyFont="1" applyFill="1" applyBorder="1"/>
    <xf numFmtId="0" fontId="40" fillId="0" borderId="25" xfId="10" applyFont="1" applyFill="1" applyBorder="1"/>
    <xf numFmtId="0" fontId="39" fillId="0" borderId="8" xfId="10" applyFont="1" applyFill="1" applyBorder="1"/>
    <xf numFmtId="0" fontId="40" fillId="3" borderId="45" xfId="10" applyFont="1" applyFill="1" applyBorder="1"/>
    <xf numFmtId="0" fontId="39" fillId="0" borderId="8" xfId="10" applyFont="1" applyFill="1" applyBorder="1" applyAlignment="1">
      <alignment horizontal="left"/>
    </xf>
    <xf numFmtId="0" fontId="39" fillId="0" borderId="37" xfId="10" applyFont="1" applyFill="1" applyBorder="1" applyAlignment="1">
      <alignment horizontal="left"/>
    </xf>
    <xf numFmtId="0" fontId="55" fillId="3" borderId="41" xfId="10" applyFont="1" applyFill="1" applyBorder="1" applyAlignment="1">
      <alignment horizontal="center"/>
    </xf>
    <xf numFmtId="0" fontId="55" fillId="3" borderId="68" xfId="10" applyFont="1" applyFill="1" applyBorder="1" applyAlignment="1">
      <alignment horizontal="center"/>
    </xf>
    <xf numFmtId="0" fontId="55" fillId="3" borderId="42" xfId="10" applyFont="1" applyFill="1" applyBorder="1" applyAlignment="1">
      <alignment horizontal="center"/>
    </xf>
    <xf numFmtId="0" fontId="55" fillId="0" borderId="68" xfId="10" applyFont="1" applyFill="1" applyBorder="1" applyAlignment="1">
      <alignment horizontal="center"/>
    </xf>
    <xf numFmtId="3" fontId="39" fillId="4" borderId="39" xfId="10" applyNumberFormat="1" applyFont="1" applyFill="1" applyBorder="1"/>
    <xf numFmtId="3" fontId="40" fillId="0" borderId="39" xfId="10" applyNumberFormat="1" applyFont="1" applyFill="1" applyBorder="1"/>
    <xf numFmtId="3" fontId="52" fillId="0" borderId="39" xfId="10" applyNumberFormat="1" applyFont="1" applyFill="1" applyBorder="1"/>
    <xf numFmtId="3" fontId="52" fillId="3" borderId="39" xfId="10" applyNumberFormat="1" applyFont="1" applyFill="1" applyBorder="1"/>
    <xf numFmtId="3" fontId="40" fillId="0" borderId="43" xfId="10" applyNumberFormat="1" applyFont="1" applyFill="1" applyBorder="1"/>
    <xf numFmtId="3" fontId="39" fillId="4" borderId="38" xfId="10" applyNumberFormat="1" applyFont="1" applyFill="1" applyBorder="1"/>
    <xf numFmtId="3" fontId="40" fillId="3" borderId="39" xfId="10" applyNumberFormat="1" applyFont="1" applyFill="1" applyBorder="1"/>
    <xf numFmtId="3" fontId="40" fillId="0" borderId="40" xfId="10" applyNumberFormat="1" applyFont="1" applyFill="1" applyBorder="1"/>
    <xf numFmtId="3" fontId="40" fillId="0" borderId="42" xfId="10" applyNumberFormat="1" applyFont="1" applyFill="1" applyBorder="1"/>
    <xf numFmtId="3" fontId="39" fillId="4" borderId="35" xfId="10" applyNumberFormat="1" applyFont="1" applyFill="1" applyBorder="1"/>
    <xf numFmtId="3" fontId="40" fillId="0" borderId="35" xfId="10" applyNumberFormat="1" applyFont="1" applyFill="1" applyBorder="1"/>
    <xf numFmtId="3" fontId="39" fillId="3" borderId="35" xfId="10" applyNumberFormat="1" applyFont="1" applyFill="1" applyBorder="1"/>
    <xf numFmtId="164" fontId="39" fillId="4" borderId="39" xfId="10" applyNumberFormat="1" applyFont="1" applyFill="1" applyBorder="1"/>
    <xf numFmtId="3" fontId="40" fillId="0" borderId="38" xfId="10" applyNumberFormat="1" applyFont="1" applyFill="1" applyBorder="1"/>
    <xf numFmtId="164" fontId="39" fillId="3" borderId="39" xfId="10" applyNumberFormat="1" applyFont="1" applyFill="1" applyBorder="1"/>
    <xf numFmtId="164" fontId="52" fillId="3" borderId="39" xfId="10" applyNumberFormat="1" applyFont="1" applyFill="1" applyBorder="1"/>
    <xf numFmtId="3" fontId="40" fillId="3" borderId="40" xfId="10" applyNumberFormat="1" applyFont="1" applyFill="1" applyBorder="1"/>
    <xf numFmtId="3" fontId="39" fillId="0" borderId="44" xfId="10" applyNumberFormat="1" applyFont="1" applyFill="1" applyBorder="1"/>
    <xf numFmtId="0" fontId="59" fillId="0" borderId="0" xfId="0" applyFont="1"/>
    <xf numFmtId="0" fontId="59" fillId="0" borderId="0" xfId="0" applyFont="1" applyAlignment="1">
      <alignment horizontal="justify" vertical="center"/>
    </xf>
    <xf numFmtId="0" fontId="60" fillId="0" borderId="0" xfId="0" applyFont="1" applyAlignment="1">
      <alignment horizontal="justify" vertical="center"/>
    </xf>
    <xf numFmtId="0" fontId="40" fillId="0" borderId="0" xfId="11" applyFont="1" applyFill="1" applyAlignment="1">
      <alignment horizontal="left"/>
    </xf>
    <xf numFmtId="0" fontId="40" fillId="0" borderId="0" xfId="11" applyFont="1" applyFill="1" applyAlignment="1"/>
    <xf numFmtId="0" fontId="40" fillId="0" borderId="0" xfId="11" applyFont="1" applyFill="1"/>
    <xf numFmtId="0" fontId="40" fillId="0" borderId="0" xfId="11" applyFont="1"/>
    <xf numFmtId="0" fontId="41" fillId="0" borderId="0" xfId="10" applyFont="1" applyAlignment="1" applyProtection="1">
      <alignment horizontal="left"/>
      <protection locked="0"/>
    </xf>
    <xf numFmtId="0" fontId="41" fillId="0" borderId="0" xfId="10" applyFont="1" applyAlignment="1" applyProtection="1">
      <protection locked="0"/>
    </xf>
    <xf numFmtId="3" fontId="41" fillId="0" borderId="0" xfId="10" applyNumberFormat="1" applyFont="1" applyAlignment="1" applyProtection="1">
      <alignment horizontal="right"/>
      <protection locked="0"/>
    </xf>
    <xf numFmtId="3" fontId="41" fillId="0" borderId="0" xfId="10" applyNumberFormat="1" applyFont="1" applyAlignment="1" applyProtection="1">
      <protection locked="0"/>
    </xf>
    <xf numFmtId="49" fontId="62" fillId="0" borderId="0" xfId="10" applyNumberFormat="1" applyFont="1" applyAlignment="1" applyProtection="1">
      <alignment horizontal="left" vertical="top"/>
      <protection locked="0"/>
    </xf>
    <xf numFmtId="0" fontId="39" fillId="8" borderId="4" xfId="11" applyFont="1" applyFill="1" applyBorder="1" applyAlignment="1">
      <alignment horizontal="left"/>
    </xf>
    <xf numFmtId="0" fontId="39" fillId="8" borderId="4" xfId="11" applyFont="1" applyFill="1" applyBorder="1"/>
    <xf numFmtId="0" fontId="40" fillId="0" borderId="4" xfId="11" applyFont="1" applyFill="1" applyBorder="1" applyAlignment="1">
      <alignment horizontal="left"/>
    </xf>
    <xf numFmtId="0" fontId="40" fillId="0" borderId="4" xfId="11" applyFont="1" applyFill="1" applyBorder="1"/>
    <xf numFmtId="3" fontId="40" fillId="0" borderId="4" xfId="11" applyNumberFormat="1" applyFont="1" applyFill="1" applyBorder="1"/>
    <xf numFmtId="0" fontId="40" fillId="0" borderId="0" xfId="11" applyFont="1" applyFill="1" applyBorder="1" applyAlignment="1">
      <alignment horizontal="left"/>
    </xf>
    <xf numFmtId="0" fontId="40" fillId="0" borderId="0" xfId="11" applyFont="1" applyFill="1" applyBorder="1"/>
    <xf numFmtId="3" fontId="40" fillId="0" borderId="0" xfId="11" applyNumberFormat="1" applyFont="1" applyFill="1" applyBorder="1"/>
    <xf numFmtId="0" fontId="40" fillId="0" borderId="0" xfId="11" applyFont="1" applyAlignment="1">
      <alignment horizontal="left"/>
    </xf>
    <xf numFmtId="0" fontId="40" fillId="0" borderId="10" xfId="11" applyFont="1" applyFill="1" applyBorder="1" applyAlignment="1">
      <alignment horizontal="left"/>
    </xf>
    <xf numFmtId="0" fontId="39" fillId="8" borderId="5" xfId="11" applyFont="1" applyFill="1" applyBorder="1" applyAlignment="1">
      <alignment horizontal="left"/>
    </xf>
    <xf numFmtId="0" fontId="40" fillId="0" borderId="6" xfId="11" applyFont="1" applyFill="1" applyBorder="1" applyAlignment="1">
      <alignment horizontal="left"/>
    </xf>
    <xf numFmtId="49" fontId="12" fillId="0" borderId="8" xfId="0" applyNumberFormat="1" applyFont="1" applyFill="1" applyBorder="1" applyAlignment="1">
      <alignment vertical="top"/>
    </xf>
    <xf numFmtId="0" fontId="40" fillId="0" borderId="10" xfId="11" applyFont="1" applyFill="1" applyBorder="1"/>
    <xf numFmtId="0" fontId="40" fillId="0" borderId="8" xfId="11" applyFont="1" applyFill="1" applyBorder="1" applyAlignment="1">
      <alignment horizontal="left"/>
    </xf>
    <xf numFmtId="0" fontId="40" fillId="0" borderId="37" xfId="11" applyFont="1" applyFill="1" applyBorder="1" applyAlignment="1">
      <alignment horizontal="left"/>
    </xf>
    <xf numFmtId="0" fontId="40" fillId="0" borderId="69" xfId="11" applyFont="1" applyFill="1" applyBorder="1" applyAlignment="1">
      <alignment horizontal="left"/>
    </xf>
    <xf numFmtId="49" fontId="10" fillId="4" borderId="4" xfId="0" applyNumberFormat="1" applyFont="1" applyFill="1" applyBorder="1" applyAlignment="1">
      <alignment horizontal="left" vertical="top"/>
    </xf>
    <xf numFmtId="0" fontId="21" fillId="3" borderId="4" xfId="0" applyFont="1" applyFill="1" applyBorder="1" applyAlignment="1">
      <alignment horizontal="left" vertical="top"/>
    </xf>
    <xf numFmtId="3" fontId="40" fillId="0" borderId="4" xfId="0" applyNumberFormat="1" applyFont="1" applyFill="1" applyBorder="1" applyAlignment="1">
      <alignment horizontal="right" vertical="top"/>
    </xf>
    <xf numFmtId="3" fontId="40" fillId="0" borderId="4" xfId="0" applyNumberFormat="1" applyFont="1" applyBorder="1" applyAlignment="1">
      <alignment horizontal="right" vertical="top"/>
    </xf>
    <xf numFmtId="3" fontId="39" fillId="8" borderId="4" xfId="11" applyNumberFormat="1" applyFont="1" applyFill="1" applyBorder="1" applyAlignment="1">
      <alignment horizontal="center"/>
    </xf>
    <xf numFmtId="49" fontId="30" fillId="0" borderId="0" xfId="10" applyNumberFormat="1" applyFont="1" applyFill="1" applyAlignment="1">
      <alignment horizontal="left"/>
    </xf>
    <xf numFmtId="49" fontId="40" fillId="0" borderId="0" xfId="10" applyNumberFormat="1" applyFont="1" applyFill="1" applyAlignment="1">
      <alignment horizontal="center"/>
    </xf>
    <xf numFmtId="49" fontId="58" fillId="4" borderId="66" xfId="10" applyNumberFormat="1" applyFont="1" applyFill="1" applyBorder="1" applyAlignment="1" applyProtection="1">
      <alignment horizontal="left" vertical="top"/>
      <protection locked="0"/>
    </xf>
    <xf numFmtId="49" fontId="58" fillId="4" borderId="67" xfId="10" applyNumberFormat="1" applyFont="1" applyFill="1" applyBorder="1" applyAlignment="1" applyProtection="1">
      <alignment horizontal="left" vertical="top"/>
      <protection locked="0"/>
    </xf>
    <xf numFmtId="49" fontId="40" fillId="0" borderId="0" xfId="10" applyNumberFormat="1" applyFont="1" applyFill="1" applyBorder="1" applyAlignment="1">
      <alignment horizontal="center"/>
    </xf>
    <xf numFmtId="0" fontId="10" fillId="4" borderId="8" xfId="0" applyFont="1" applyFill="1" applyBorder="1" applyAlignment="1">
      <alignment horizontal="left" vertical="top"/>
    </xf>
    <xf numFmtId="0" fontId="10" fillId="4" borderId="3" xfId="0" applyFont="1" applyFill="1" applyBorder="1" applyAlignment="1">
      <alignment horizontal="left" vertical="top"/>
    </xf>
    <xf numFmtId="0" fontId="10" fillId="4" borderId="10" xfId="0" applyFont="1" applyFill="1" applyBorder="1" applyAlignment="1">
      <alignment horizontal="left" vertical="top"/>
    </xf>
    <xf numFmtId="49" fontId="40" fillId="0" borderId="0" xfId="6" applyNumberFormat="1" applyFont="1" applyFill="1" applyBorder="1" applyAlignment="1">
      <alignment horizontal="center"/>
    </xf>
    <xf numFmtId="0" fontId="14" fillId="0" borderId="8" xfId="0" applyFont="1" applyFill="1" applyBorder="1" applyAlignment="1">
      <alignment horizontal="left" vertical="top"/>
    </xf>
    <xf numFmtId="0" fontId="14" fillId="0" borderId="3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left" vertical="top"/>
    </xf>
    <xf numFmtId="0" fontId="10" fillId="2" borderId="10" xfId="0" applyFont="1" applyFill="1" applyBorder="1" applyAlignment="1">
      <alignment horizontal="left" vertical="top"/>
    </xf>
    <xf numFmtId="0" fontId="11" fillId="4" borderId="8" xfId="0" applyFont="1" applyFill="1" applyBorder="1" applyAlignment="1">
      <alignment horizontal="left" vertical="top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/>
    <xf numFmtId="0" fontId="0" fillId="0" borderId="10" xfId="0" applyBorder="1" applyAlignment="1"/>
    <xf numFmtId="0" fontId="10" fillId="4" borderId="8" xfId="2" applyFont="1" applyFill="1" applyBorder="1" applyAlignment="1">
      <alignment horizontal="left" vertical="top"/>
    </xf>
    <xf numFmtId="0" fontId="10" fillId="4" borderId="3" xfId="2" applyFont="1" applyFill="1" applyBorder="1" applyAlignment="1">
      <alignment horizontal="left" vertical="top"/>
    </xf>
    <xf numFmtId="0" fontId="10" fillId="4" borderId="10" xfId="2" applyFont="1" applyFill="1" applyBorder="1" applyAlignment="1">
      <alignment horizontal="left" vertical="top"/>
    </xf>
    <xf numFmtId="0" fontId="50" fillId="4" borderId="8" xfId="0" applyFont="1" applyFill="1" applyBorder="1" applyAlignment="1">
      <alignment horizontal="left" vertical="top"/>
    </xf>
    <xf numFmtId="0" fontId="50" fillId="4" borderId="3" xfId="0" applyFont="1" applyFill="1" applyBorder="1" applyAlignment="1">
      <alignment horizontal="left" vertical="top"/>
    </xf>
    <xf numFmtId="0" fontId="50" fillId="4" borderId="10" xfId="0" applyFont="1" applyFill="1" applyBorder="1" applyAlignment="1">
      <alignment horizontal="left" vertical="top"/>
    </xf>
    <xf numFmtId="3" fontId="25" fillId="6" borderId="8" xfId="0" applyNumberFormat="1" applyFont="1" applyFill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10" xfId="0" applyBorder="1" applyAlignment="1">
      <alignment vertical="top"/>
    </xf>
    <xf numFmtId="0" fontId="25" fillId="6" borderId="8" xfId="0" applyFont="1" applyFill="1" applyBorder="1" applyAlignment="1">
      <alignment horizontal="left" vertical="top"/>
    </xf>
    <xf numFmtId="0" fontId="39" fillId="7" borderId="4" xfId="0" applyFont="1" applyFill="1" applyBorder="1" applyAlignment="1">
      <alignment horizontal="left"/>
    </xf>
    <xf numFmtId="0" fontId="41" fillId="0" borderId="4" xfId="0" applyFont="1" applyFill="1" applyBorder="1" applyAlignment="1">
      <alignment horizontal="left"/>
    </xf>
    <xf numFmtId="0" fontId="40" fillId="0" borderId="4" xfId="0" applyFont="1" applyFill="1" applyBorder="1" applyAlignment="1">
      <alignment horizontal="left"/>
    </xf>
    <xf numFmtId="0" fontId="40" fillId="0" borderId="4" xfId="0" applyFont="1" applyFill="1" applyBorder="1" applyAlignment="1">
      <alignment horizontal="left" wrapText="1"/>
    </xf>
    <xf numFmtId="0" fontId="39" fillId="7" borderId="8" xfId="0" applyFont="1" applyFill="1" applyBorder="1" applyAlignment="1">
      <alignment horizontal="left"/>
    </xf>
    <xf numFmtId="0" fontId="39" fillId="7" borderId="3" xfId="0" applyFont="1" applyFill="1" applyBorder="1" applyAlignment="1">
      <alignment horizontal="left"/>
    </xf>
    <xf numFmtId="0" fontId="39" fillId="7" borderId="10" xfId="0" applyFont="1" applyFill="1" applyBorder="1" applyAlignment="1">
      <alignment horizontal="left"/>
    </xf>
    <xf numFmtId="0" fontId="40" fillId="0" borderId="4" xfId="11" applyFont="1" applyFill="1" applyBorder="1" applyAlignment="1">
      <alignment horizontal="left" vertical="top"/>
    </xf>
    <xf numFmtId="0" fontId="40" fillId="0" borderId="5" xfId="11" applyFont="1" applyFill="1" applyBorder="1" applyAlignment="1">
      <alignment horizontal="left" vertical="top"/>
    </xf>
    <xf numFmtId="0" fontId="40" fillId="0" borderId="11" xfId="11" applyFont="1" applyFill="1" applyBorder="1" applyAlignment="1">
      <alignment horizontal="left" vertical="top"/>
    </xf>
    <xf numFmtId="0" fontId="40" fillId="0" borderId="6" xfId="11" applyFont="1" applyFill="1" applyBorder="1" applyAlignment="1">
      <alignment horizontal="left" vertical="top"/>
    </xf>
  </cellXfs>
  <cellStyles count="12">
    <cellStyle name="Normální" xfId="0" builtinId="0"/>
    <cellStyle name="Normální 2" xfId="1"/>
    <cellStyle name="Normální 2 2" xfId="3"/>
    <cellStyle name="Normální 3" xfId="4"/>
    <cellStyle name="Normální 3 2" xfId="5"/>
    <cellStyle name="Normální 3 3" xfId="8"/>
    <cellStyle name="Normální 3 4" xfId="9"/>
    <cellStyle name="Normální 4" xfId="6"/>
    <cellStyle name="Normální 4 2" xfId="11"/>
    <cellStyle name="Normální 5" xfId="7"/>
    <cellStyle name="Normální 6" xfId="10"/>
    <cellStyle name="Normální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D72"/>
  <sheetViews>
    <sheetView view="pageLayout" topLeftCell="A37" zoomScaleNormal="100" workbookViewId="0">
      <selection activeCell="C60" sqref="C60"/>
    </sheetView>
  </sheetViews>
  <sheetFormatPr defaultColWidth="5.28515625" defaultRowHeight="12.75" x14ac:dyDescent="0.2"/>
  <cols>
    <col min="1" max="1" width="5.42578125" style="260" bestFit="1" customWidth="1"/>
    <col min="2" max="2" width="5.7109375" style="261" customWidth="1"/>
    <col min="3" max="3" width="62.5703125" style="262" customWidth="1"/>
    <col min="4" max="4" width="13.85546875" style="264" customWidth="1"/>
    <col min="5" max="5" width="5.28515625" style="264"/>
    <col min="6" max="6" width="7.140625" style="264" bestFit="1" customWidth="1"/>
    <col min="7" max="7" width="6.140625" style="264" bestFit="1" customWidth="1"/>
    <col min="8" max="9" width="5.28515625" style="264"/>
    <col min="10" max="10" width="7" style="264" bestFit="1" customWidth="1"/>
    <col min="11" max="16384" width="5.28515625" style="264"/>
  </cols>
  <sheetData>
    <row r="1" spans="1:4" ht="16.5" x14ac:dyDescent="0.2">
      <c r="D1" s="125" t="s">
        <v>681</v>
      </c>
    </row>
    <row r="2" spans="1:4" ht="16.5" x14ac:dyDescent="0.2">
      <c r="A2" s="138" t="s">
        <v>802</v>
      </c>
      <c r="D2" s="125" t="s">
        <v>723</v>
      </c>
    </row>
    <row r="3" spans="1:4" ht="13.5" thickBot="1" x14ac:dyDescent="0.25">
      <c r="B3" s="265"/>
      <c r="D3" s="266" t="s">
        <v>240</v>
      </c>
    </row>
    <row r="4" spans="1:4" x14ac:dyDescent="0.2">
      <c r="A4" s="326" t="s">
        <v>363</v>
      </c>
      <c r="B4" s="327"/>
      <c r="C4" s="268"/>
      <c r="D4" s="345" t="s">
        <v>716</v>
      </c>
    </row>
    <row r="5" spans="1:4" x14ac:dyDescent="0.2">
      <c r="A5" s="323"/>
      <c r="B5" s="324"/>
      <c r="C5" s="306"/>
      <c r="D5" s="346" t="s">
        <v>717</v>
      </c>
    </row>
    <row r="6" spans="1:4" ht="13.5" thickBot="1" x14ac:dyDescent="0.25">
      <c r="A6" s="328"/>
      <c r="B6" s="267"/>
      <c r="C6" s="329"/>
      <c r="D6" s="347">
        <v>2022</v>
      </c>
    </row>
    <row r="7" spans="1:4" x14ac:dyDescent="0.2">
      <c r="A7" s="272"/>
      <c r="B7" s="325" t="s">
        <v>364</v>
      </c>
      <c r="C7" s="306"/>
      <c r="D7" s="348"/>
    </row>
    <row r="8" spans="1:4" s="271" customFormat="1" x14ac:dyDescent="0.2">
      <c r="A8" s="269"/>
      <c r="B8" s="270" t="s">
        <v>365</v>
      </c>
      <c r="C8" s="330" t="s">
        <v>683</v>
      </c>
      <c r="D8" s="349">
        <f>D10+D16+D17</f>
        <v>169600</v>
      </c>
    </row>
    <row r="9" spans="1:4" hidden="1" x14ac:dyDescent="0.2">
      <c r="A9" s="272"/>
      <c r="B9" s="273">
        <v>1332</v>
      </c>
      <c r="C9" s="331" t="s">
        <v>684</v>
      </c>
      <c r="D9" s="350">
        <v>0</v>
      </c>
    </row>
    <row r="10" spans="1:4" x14ac:dyDescent="0.2">
      <c r="A10" s="274" t="s">
        <v>685</v>
      </c>
      <c r="B10" s="273" t="s">
        <v>366</v>
      </c>
      <c r="C10" s="331" t="s">
        <v>686</v>
      </c>
      <c r="D10" s="350">
        <f>SUM(D11:D15)</f>
        <v>19600</v>
      </c>
    </row>
    <row r="11" spans="1:4" x14ac:dyDescent="0.2">
      <c r="A11" s="274" t="s">
        <v>685</v>
      </c>
      <c r="B11" s="275" t="s">
        <v>367</v>
      </c>
      <c r="C11" s="332" t="s">
        <v>687</v>
      </c>
      <c r="D11" s="351">
        <v>2500</v>
      </c>
    </row>
    <row r="12" spans="1:4" x14ac:dyDescent="0.2">
      <c r="A12" s="274" t="s">
        <v>685</v>
      </c>
      <c r="B12" s="276"/>
      <c r="C12" s="333" t="s">
        <v>688</v>
      </c>
      <c r="D12" s="352">
        <v>1000</v>
      </c>
    </row>
    <row r="13" spans="1:4" x14ac:dyDescent="0.2">
      <c r="A13" s="274" t="s">
        <v>685</v>
      </c>
      <c r="B13" s="276"/>
      <c r="C13" s="333" t="s">
        <v>689</v>
      </c>
      <c r="D13" s="352">
        <v>16000</v>
      </c>
    </row>
    <row r="14" spans="1:4" x14ac:dyDescent="0.2">
      <c r="A14" s="274" t="s">
        <v>685</v>
      </c>
      <c r="B14" s="276"/>
      <c r="C14" s="333" t="s">
        <v>690</v>
      </c>
      <c r="D14" s="352">
        <v>50</v>
      </c>
    </row>
    <row r="15" spans="1:4" x14ac:dyDescent="0.2">
      <c r="A15" s="274" t="s">
        <v>685</v>
      </c>
      <c r="B15" s="276"/>
      <c r="C15" s="333" t="s">
        <v>691</v>
      </c>
      <c r="D15" s="352">
        <v>50</v>
      </c>
    </row>
    <row r="16" spans="1:4" x14ac:dyDescent="0.2">
      <c r="A16" s="274" t="s">
        <v>685</v>
      </c>
      <c r="B16" s="277">
        <v>1361</v>
      </c>
      <c r="C16" s="331" t="s">
        <v>692</v>
      </c>
      <c r="D16" s="350">
        <v>10000</v>
      </c>
    </row>
    <row r="17" spans="1:4" ht="13.5" thickBot="1" x14ac:dyDescent="0.25">
      <c r="A17" s="278" t="s">
        <v>685</v>
      </c>
      <c r="B17" s="279">
        <v>1511</v>
      </c>
      <c r="C17" s="334" t="s">
        <v>693</v>
      </c>
      <c r="D17" s="353">
        <v>140000</v>
      </c>
    </row>
    <row r="18" spans="1:4" x14ac:dyDescent="0.2">
      <c r="A18" s="280" t="s">
        <v>0</v>
      </c>
      <c r="B18" s="281" t="s">
        <v>368</v>
      </c>
      <c r="C18" s="335" t="s">
        <v>694</v>
      </c>
      <c r="D18" s="354">
        <f>SUM(D19:D36)</f>
        <v>31095</v>
      </c>
    </row>
    <row r="19" spans="1:4" x14ac:dyDescent="0.2">
      <c r="A19" s="274">
        <v>6171</v>
      </c>
      <c r="B19" s="273">
        <v>2111</v>
      </c>
      <c r="C19" s="331" t="s">
        <v>695</v>
      </c>
      <c r="D19" s="350">
        <v>50</v>
      </c>
    </row>
    <row r="20" spans="1:4" x14ac:dyDescent="0.2">
      <c r="A20" s="274">
        <v>3429</v>
      </c>
      <c r="B20" s="273">
        <v>2119</v>
      </c>
      <c r="C20" s="331" t="s">
        <v>696</v>
      </c>
      <c r="D20" s="350">
        <v>25</v>
      </c>
    </row>
    <row r="21" spans="1:4" x14ac:dyDescent="0.2">
      <c r="A21" s="274">
        <v>3111</v>
      </c>
      <c r="B21" s="273">
        <v>2122</v>
      </c>
      <c r="C21" s="331" t="s">
        <v>697</v>
      </c>
      <c r="D21" s="350">
        <v>200</v>
      </c>
    </row>
    <row r="22" spans="1:4" x14ac:dyDescent="0.2">
      <c r="A22" s="274">
        <v>3113</v>
      </c>
      <c r="B22" s="273">
        <v>2122</v>
      </c>
      <c r="C22" s="331" t="s">
        <v>697</v>
      </c>
      <c r="D22" s="350">
        <v>300</v>
      </c>
    </row>
    <row r="23" spans="1:4" x14ac:dyDescent="0.2">
      <c r="A23" s="274">
        <v>3141</v>
      </c>
      <c r="B23" s="273">
        <v>2122</v>
      </c>
      <c r="C23" s="331" t="s">
        <v>697</v>
      </c>
      <c r="D23" s="350">
        <v>4000</v>
      </c>
    </row>
    <row r="24" spans="1:4" x14ac:dyDescent="0.2">
      <c r="A24" s="274">
        <v>6310</v>
      </c>
      <c r="B24" s="282">
        <v>2141</v>
      </c>
      <c r="C24" s="331" t="s">
        <v>698</v>
      </c>
      <c r="D24" s="350">
        <v>100</v>
      </c>
    </row>
    <row r="25" spans="1:4" x14ac:dyDescent="0.2">
      <c r="A25" s="274">
        <v>3419</v>
      </c>
      <c r="B25" s="273">
        <v>2212</v>
      </c>
      <c r="C25" s="331" t="s">
        <v>699</v>
      </c>
      <c r="D25" s="350">
        <v>10</v>
      </c>
    </row>
    <row r="26" spans="1:4" x14ac:dyDescent="0.2">
      <c r="A26" s="274">
        <v>4379</v>
      </c>
      <c r="B26" s="273">
        <v>2212</v>
      </c>
      <c r="C26" s="331" t="s">
        <v>699</v>
      </c>
      <c r="D26" s="350">
        <v>5</v>
      </c>
    </row>
    <row r="27" spans="1:4" x14ac:dyDescent="0.2">
      <c r="A27" s="274">
        <v>6171</v>
      </c>
      <c r="B27" s="273">
        <v>2212</v>
      </c>
      <c r="C27" s="331" t="s">
        <v>699</v>
      </c>
      <c r="D27" s="350">
        <v>25285</v>
      </c>
    </row>
    <row r="28" spans="1:4" x14ac:dyDescent="0.2">
      <c r="A28" s="274">
        <v>3113</v>
      </c>
      <c r="B28" s="273">
        <v>2229</v>
      </c>
      <c r="C28" s="331" t="s">
        <v>700</v>
      </c>
      <c r="D28" s="355">
        <v>10</v>
      </c>
    </row>
    <row r="29" spans="1:4" x14ac:dyDescent="0.2">
      <c r="A29" s="274">
        <v>6171</v>
      </c>
      <c r="B29" s="273">
        <v>2322</v>
      </c>
      <c r="C29" s="331" t="s">
        <v>701</v>
      </c>
      <c r="D29" s="350">
        <v>500</v>
      </c>
    </row>
    <row r="30" spans="1:4" x14ac:dyDescent="0.2">
      <c r="A30" s="274">
        <v>3632</v>
      </c>
      <c r="B30" s="273">
        <v>2324</v>
      </c>
      <c r="C30" s="331" t="s">
        <v>702</v>
      </c>
      <c r="D30" s="350">
        <v>65</v>
      </c>
    </row>
    <row r="31" spans="1:4" x14ac:dyDescent="0.2">
      <c r="A31" s="274">
        <v>3741</v>
      </c>
      <c r="B31" s="273">
        <v>2324</v>
      </c>
      <c r="C31" s="331" t="s">
        <v>702</v>
      </c>
      <c r="D31" s="350">
        <v>20</v>
      </c>
    </row>
    <row r="32" spans="1:4" x14ac:dyDescent="0.2">
      <c r="A32" s="274">
        <v>6171</v>
      </c>
      <c r="B32" s="273">
        <v>2324</v>
      </c>
      <c r="C32" s="331" t="s">
        <v>702</v>
      </c>
      <c r="D32" s="350">
        <v>415</v>
      </c>
    </row>
    <row r="33" spans="1:4" x14ac:dyDescent="0.2">
      <c r="A33" s="274">
        <v>6409</v>
      </c>
      <c r="B33" s="283">
        <v>2328</v>
      </c>
      <c r="C33" s="331" t="s">
        <v>703</v>
      </c>
      <c r="D33" s="350">
        <v>100</v>
      </c>
    </row>
    <row r="34" spans="1:4" x14ac:dyDescent="0.2">
      <c r="A34" s="274">
        <v>6409</v>
      </c>
      <c r="B34" s="283">
        <v>2329</v>
      </c>
      <c r="C34" s="331" t="s">
        <v>704</v>
      </c>
      <c r="D34" s="350">
        <v>5</v>
      </c>
    </row>
    <row r="35" spans="1:4" ht="13.5" thickBot="1" x14ac:dyDescent="0.25">
      <c r="A35" s="284">
        <v>6171</v>
      </c>
      <c r="B35" s="285">
        <v>2329</v>
      </c>
      <c r="C35" s="336" t="s">
        <v>704</v>
      </c>
      <c r="D35" s="356">
        <v>5</v>
      </c>
    </row>
    <row r="36" spans="1:4" ht="13.5" hidden="1" thickBot="1" x14ac:dyDescent="0.25">
      <c r="A36" s="286"/>
      <c r="B36" s="287">
        <v>2460</v>
      </c>
      <c r="C36" s="337" t="s">
        <v>705</v>
      </c>
      <c r="D36" s="357">
        <v>0</v>
      </c>
    </row>
    <row r="37" spans="1:4" ht="13.5" thickBot="1" x14ac:dyDescent="0.25">
      <c r="A37" s="288"/>
      <c r="B37" s="289" t="s">
        <v>369</v>
      </c>
      <c r="C37" s="320" t="s">
        <v>706</v>
      </c>
      <c r="D37" s="358">
        <f>D38</f>
        <v>0</v>
      </c>
    </row>
    <row r="38" spans="1:4" ht="13.5" hidden="1" thickBot="1" x14ac:dyDescent="0.25">
      <c r="A38" s="290"/>
      <c r="B38" s="291"/>
      <c r="C38" s="338"/>
      <c r="D38" s="359">
        <v>0</v>
      </c>
    </row>
    <row r="39" spans="1:4" ht="13.5" thickBot="1" x14ac:dyDescent="0.25">
      <c r="A39" s="292"/>
      <c r="B39" s="293"/>
      <c r="C39" s="339" t="s">
        <v>370</v>
      </c>
      <c r="D39" s="360">
        <f>D8+D18+D37</f>
        <v>200695</v>
      </c>
    </row>
    <row r="40" spans="1:4" ht="13.5" thickBot="1" x14ac:dyDescent="0.25">
      <c r="A40" s="288"/>
      <c r="B40" s="289" t="s">
        <v>371</v>
      </c>
      <c r="C40" s="320" t="s">
        <v>707</v>
      </c>
      <c r="D40" s="361">
        <f>D41+D42+D45+D46</f>
        <v>852624.2</v>
      </c>
    </row>
    <row r="41" spans="1:4" x14ac:dyDescent="0.2">
      <c r="A41" s="294">
        <v>6330</v>
      </c>
      <c r="B41" s="295">
        <v>4131</v>
      </c>
      <c r="C41" s="340" t="s">
        <v>708</v>
      </c>
      <c r="D41" s="362">
        <v>400000</v>
      </c>
    </row>
    <row r="42" spans="1:4" x14ac:dyDescent="0.2">
      <c r="A42" s="274"/>
      <c r="B42" s="283"/>
      <c r="C42" s="341" t="s">
        <v>709</v>
      </c>
      <c r="D42" s="363">
        <f>D43+D44</f>
        <v>452624.2</v>
      </c>
    </row>
    <row r="43" spans="1:4" x14ac:dyDescent="0.2">
      <c r="A43" s="296">
        <v>6330</v>
      </c>
      <c r="B43" s="283">
        <v>4137</v>
      </c>
      <c r="C43" s="332" t="s">
        <v>598</v>
      </c>
      <c r="D43" s="364">
        <v>81966.2</v>
      </c>
    </row>
    <row r="44" spans="1:4" x14ac:dyDescent="0.2">
      <c r="A44" s="296">
        <v>6330</v>
      </c>
      <c r="B44" s="283">
        <v>4137</v>
      </c>
      <c r="C44" s="332" t="s">
        <v>599</v>
      </c>
      <c r="D44" s="352">
        <v>370658</v>
      </c>
    </row>
    <row r="45" spans="1:4" hidden="1" x14ac:dyDescent="0.2">
      <c r="A45" s="274"/>
      <c r="B45" s="283"/>
      <c r="C45" s="331" t="s">
        <v>372</v>
      </c>
      <c r="D45" s="355">
        <v>0</v>
      </c>
    </row>
    <row r="46" spans="1:4" ht="13.5" hidden="1" thickBot="1" x14ac:dyDescent="0.25">
      <c r="A46" s="297"/>
      <c r="B46" s="298">
        <v>4251</v>
      </c>
      <c r="C46" s="342" t="s">
        <v>710</v>
      </c>
      <c r="D46" s="365">
        <v>0</v>
      </c>
    </row>
    <row r="47" spans="1:4" ht="13.5" thickBot="1" x14ac:dyDescent="0.25">
      <c r="A47" s="299"/>
      <c r="B47" s="300"/>
      <c r="C47" s="343" t="s">
        <v>373</v>
      </c>
      <c r="D47" s="363">
        <f>D40+D37+D18+D8</f>
        <v>1053319.2</v>
      </c>
    </row>
    <row r="48" spans="1:4" ht="13.5" thickBot="1" x14ac:dyDescent="0.25">
      <c r="A48" s="288"/>
      <c r="B48" s="289" t="s">
        <v>374</v>
      </c>
      <c r="C48" s="320" t="s">
        <v>711</v>
      </c>
      <c r="D48" s="358">
        <f>'Výdaje ORJ'!B47</f>
        <v>887887</v>
      </c>
    </row>
    <row r="49" spans="1:4" ht="13.5" thickBot="1" x14ac:dyDescent="0.25">
      <c r="A49" s="288"/>
      <c r="B49" s="289" t="s">
        <v>375</v>
      </c>
      <c r="C49" s="320" t="s">
        <v>712</v>
      </c>
      <c r="D49" s="321">
        <f>'Výdaje ORJ'!B48</f>
        <v>417039</v>
      </c>
    </row>
    <row r="50" spans="1:4" x14ac:dyDescent="0.2">
      <c r="A50" s="299"/>
      <c r="B50" s="300"/>
      <c r="C50" s="343" t="s">
        <v>376</v>
      </c>
      <c r="D50" s="366">
        <f>D48+D49</f>
        <v>1304926</v>
      </c>
    </row>
    <row r="51" spans="1:4" ht="13.5" thickBot="1" x14ac:dyDescent="0.25">
      <c r="A51" s="272"/>
      <c r="B51" s="301"/>
      <c r="C51" s="344" t="s">
        <v>377</v>
      </c>
      <c r="D51" s="363">
        <f>D47-D50</f>
        <v>-251606.80000000005</v>
      </c>
    </row>
    <row r="52" spans="1:4" ht="13.5" thickBot="1" x14ac:dyDescent="0.25">
      <c r="A52" s="288"/>
      <c r="B52" s="289">
        <v>8113</v>
      </c>
      <c r="C52" s="320" t="s">
        <v>578</v>
      </c>
      <c r="D52" s="358">
        <v>130000</v>
      </c>
    </row>
    <row r="53" spans="1:4" ht="13.5" thickBot="1" x14ac:dyDescent="0.25">
      <c r="A53" s="288"/>
      <c r="B53" s="289">
        <v>8115</v>
      </c>
      <c r="C53" s="320" t="s">
        <v>378</v>
      </c>
      <c r="D53" s="361">
        <v>105263.8</v>
      </c>
    </row>
    <row r="54" spans="1:4" ht="13.5" thickBot="1" x14ac:dyDescent="0.25">
      <c r="A54" s="288"/>
      <c r="B54" s="289">
        <v>8115</v>
      </c>
      <c r="C54" s="320" t="s">
        <v>379</v>
      </c>
      <c r="D54" s="358">
        <v>12543</v>
      </c>
    </row>
    <row r="55" spans="1:4" ht="13.5" thickBot="1" x14ac:dyDescent="0.25">
      <c r="A55" s="288"/>
      <c r="B55" s="289">
        <v>8115</v>
      </c>
      <c r="C55" s="320" t="s">
        <v>380</v>
      </c>
      <c r="D55" s="358">
        <v>3800</v>
      </c>
    </row>
    <row r="56" spans="1:4" x14ac:dyDescent="0.2">
      <c r="B56" s="265"/>
      <c r="C56" s="263"/>
    </row>
    <row r="57" spans="1:4" ht="15" x14ac:dyDescent="0.25">
      <c r="A57" s="401"/>
      <c r="B57" s="401"/>
      <c r="C57" s="401"/>
      <c r="D57" s="401"/>
    </row>
    <row r="58" spans="1:4" x14ac:dyDescent="0.2">
      <c r="A58" s="265"/>
      <c r="B58" s="265"/>
      <c r="C58" s="265"/>
      <c r="D58" s="265"/>
    </row>
    <row r="63" spans="1:4" x14ac:dyDescent="0.2">
      <c r="A63" s="402" t="s">
        <v>649</v>
      </c>
      <c r="B63" s="402"/>
      <c r="C63" s="402"/>
      <c r="D63" s="402"/>
    </row>
    <row r="66" spans="1:3" x14ac:dyDescent="0.2">
      <c r="A66" s="264"/>
      <c r="B66" s="264"/>
      <c r="C66" s="264"/>
    </row>
    <row r="68" spans="1:3" x14ac:dyDescent="0.2">
      <c r="A68" s="264"/>
      <c r="B68" s="264"/>
      <c r="C68" s="264"/>
    </row>
    <row r="72" spans="1:3" x14ac:dyDescent="0.2">
      <c r="A72" s="264"/>
      <c r="B72" s="264"/>
      <c r="C72" s="264"/>
    </row>
  </sheetData>
  <mergeCells count="2">
    <mergeCell ref="A57:D57"/>
    <mergeCell ref="A63:D63"/>
  </mergeCells>
  <pageMargins left="0.7" right="0.7" top="0.75" bottom="0.75" header="0.3" footer="0.3"/>
  <pageSetup paperSize="9" scale="99" orientation="portrait" r:id="rId1"/>
  <headerFooter>
    <oddHeader>&amp;RP10-002677/2022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E102"/>
  <sheetViews>
    <sheetView view="pageLayout" topLeftCell="A52" zoomScaleNormal="100" workbookViewId="0">
      <selection activeCell="E60" sqref="E60:E61"/>
    </sheetView>
  </sheetViews>
  <sheetFormatPr defaultColWidth="11.7109375" defaultRowHeight="14.25" x14ac:dyDescent="0.2"/>
  <cols>
    <col min="1" max="1" width="7" style="38" customWidth="1"/>
    <col min="2" max="2" width="5" style="38" customWidth="1"/>
    <col min="3" max="3" width="14.5703125" style="38" customWidth="1"/>
    <col min="4" max="4" width="69.28515625" style="38" customWidth="1"/>
    <col min="5" max="5" width="14.42578125" style="39" customWidth="1"/>
    <col min="6" max="16384" width="11.7109375" style="38"/>
  </cols>
  <sheetData>
    <row r="1" spans="1:5" ht="16.5" x14ac:dyDescent="0.2">
      <c r="B1" s="28"/>
      <c r="C1" s="28"/>
      <c r="D1" s="28"/>
      <c r="E1" s="125" t="s">
        <v>732</v>
      </c>
    </row>
    <row r="2" spans="1:5" ht="16.5" x14ac:dyDescent="0.2">
      <c r="A2" s="28" t="s">
        <v>244</v>
      </c>
      <c r="B2" s="28"/>
      <c r="C2" s="28"/>
      <c r="D2" s="28"/>
      <c r="E2" s="75" t="s">
        <v>240</v>
      </c>
    </row>
    <row r="3" spans="1:5" ht="16.5" x14ac:dyDescent="0.2">
      <c r="A3" s="28"/>
      <c r="B3" s="28"/>
      <c r="C3" s="28"/>
      <c r="D3" s="68"/>
      <c r="E3" s="28"/>
    </row>
    <row r="4" spans="1:5" x14ac:dyDescent="0.2">
      <c r="A4" s="69" t="s">
        <v>0</v>
      </c>
      <c r="B4" s="70" t="s">
        <v>1</v>
      </c>
      <c r="C4" s="69" t="s">
        <v>334</v>
      </c>
      <c r="D4" s="31" t="s">
        <v>238</v>
      </c>
      <c r="E4" s="30" t="s">
        <v>682</v>
      </c>
    </row>
    <row r="5" spans="1:5" x14ac:dyDescent="0.2">
      <c r="A5" s="71"/>
      <c r="B5" s="72"/>
      <c r="C5" s="71"/>
      <c r="D5" s="72"/>
      <c r="E5" s="73" t="s">
        <v>333</v>
      </c>
    </row>
    <row r="6" spans="1:5" x14ac:dyDescent="0.2">
      <c r="A6" s="32"/>
      <c r="B6" s="33"/>
      <c r="C6" s="32"/>
      <c r="D6" s="33"/>
      <c r="E6" s="32">
        <v>2022</v>
      </c>
    </row>
    <row r="7" spans="1:5" x14ac:dyDescent="0.2">
      <c r="A7" s="11" t="s">
        <v>88</v>
      </c>
      <c r="B7" s="11" t="s">
        <v>3</v>
      </c>
      <c r="C7" s="36"/>
      <c r="D7" s="11" t="s">
        <v>342</v>
      </c>
      <c r="E7" s="12">
        <v>1</v>
      </c>
    </row>
    <row r="8" spans="1:5" x14ac:dyDescent="0.2">
      <c r="A8" s="11" t="s">
        <v>88</v>
      </c>
      <c r="B8" s="11" t="s">
        <v>5</v>
      </c>
      <c r="C8" s="36"/>
      <c r="D8" s="11" t="s">
        <v>6</v>
      </c>
      <c r="E8" s="12">
        <v>100</v>
      </c>
    </row>
    <row r="9" spans="1:5" x14ac:dyDescent="0.2">
      <c r="A9" s="11" t="s">
        <v>88</v>
      </c>
      <c r="B9" s="11" t="s">
        <v>84</v>
      </c>
      <c r="C9" s="36"/>
      <c r="D9" s="11" t="s">
        <v>83</v>
      </c>
      <c r="E9" s="12">
        <v>8</v>
      </c>
    </row>
    <row r="10" spans="1:5" x14ac:dyDescent="0.2">
      <c r="A10" s="11" t="s">
        <v>88</v>
      </c>
      <c r="B10" s="11" t="s">
        <v>9</v>
      </c>
      <c r="C10" s="36"/>
      <c r="D10" s="11" t="s">
        <v>12</v>
      </c>
      <c r="E10" s="12">
        <v>250</v>
      </c>
    </row>
    <row r="11" spans="1:5" x14ac:dyDescent="0.2">
      <c r="A11" s="11" t="s">
        <v>88</v>
      </c>
      <c r="B11" s="11" t="s">
        <v>13</v>
      </c>
      <c r="C11" s="36"/>
      <c r="D11" s="11" t="s">
        <v>14</v>
      </c>
      <c r="E11" s="12">
        <v>62</v>
      </c>
    </row>
    <row r="12" spans="1:5" x14ac:dyDescent="0.2">
      <c r="A12" s="11" t="s">
        <v>88</v>
      </c>
      <c r="B12" s="11" t="s">
        <v>82</v>
      </c>
      <c r="C12" s="36"/>
      <c r="D12" s="11" t="s">
        <v>81</v>
      </c>
      <c r="E12" s="12">
        <v>33</v>
      </c>
    </row>
    <row r="13" spans="1:5" x14ac:dyDescent="0.2">
      <c r="A13" s="11" t="s">
        <v>88</v>
      </c>
      <c r="B13" s="11" t="s">
        <v>62</v>
      </c>
      <c r="C13" s="13" t="s">
        <v>273</v>
      </c>
      <c r="D13" s="11" t="s">
        <v>257</v>
      </c>
      <c r="E13" s="12">
        <v>1170</v>
      </c>
    </row>
    <row r="14" spans="1:5" x14ac:dyDescent="0.2">
      <c r="A14" s="11" t="s">
        <v>88</v>
      </c>
      <c r="B14" s="11" t="s">
        <v>62</v>
      </c>
      <c r="C14" s="13" t="s">
        <v>274</v>
      </c>
      <c r="D14" s="11" t="s">
        <v>258</v>
      </c>
      <c r="E14" s="12">
        <v>3830</v>
      </c>
    </row>
    <row r="15" spans="1:5" x14ac:dyDescent="0.2">
      <c r="A15" s="11" t="s">
        <v>88</v>
      </c>
      <c r="B15" s="11" t="s">
        <v>62</v>
      </c>
      <c r="C15" s="13" t="s">
        <v>275</v>
      </c>
      <c r="D15" s="11" t="s">
        <v>259</v>
      </c>
      <c r="E15" s="12">
        <v>2110</v>
      </c>
    </row>
    <row r="16" spans="1:5" x14ac:dyDescent="0.2">
      <c r="A16" s="11" t="s">
        <v>88</v>
      </c>
      <c r="B16" s="11" t="s">
        <v>62</v>
      </c>
      <c r="C16" s="13" t="s">
        <v>276</v>
      </c>
      <c r="D16" s="11" t="s">
        <v>260</v>
      </c>
      <c r="E16" s="12">
        <v>3900</v>
      </c>
    </row>
    <row r="17" spans="1:5" x14ac:dyDescent="0.2">
      <c r="A17" s="11" t="s">
        <v>88</v>
      </c>
      <c r="B17" s="11" t="s">
        <v>62</v>
      </c>
      <c r="C17" s="13" t="s">
        <v>277</v>
      </c>
      <c r="D17" s="11" t="s">
        <v>261</v>
      </c>
      <c r="E17" s="12">
        <v>4220</v>
      </c>
    </row>
    <row r="18" spans="1:5" x14ac:dyDescent="0.2">
      <c r="A18" s="48" t="s">
        <v>88</v>
      </c>
      <c r="B18" s="11" t="s">
        <v>62</v>
      </c>
      <c r="C18" s="13" t="s">
        <v>278</v>
      </c>
      <c r="D18" s="11" t="s">
        <v>262</v>
      </c>
      <c r="E18" s="12">
        <v>1840</v>
      </c>
    </row>
    <row r="19" spans="1:5" x14ac:dyDescent="0.2">
      <c r="A19" s="11" t="s">
        <v>88</v>
      </c>
      <c r="B19" s="11" t="s">
        <v>62</v>
      </c>
      <c r="C19" s="13" t="s">
        <v>279</v>
      </c>
      <c r="D19" s="11" t="s">
        <v>246</v>
      </c>
      <c r="E19" s="12">
        <v>2210</v>
      </c>
    </row>
    <row r="20" spans="1:5" x14ac:dyDescent="0.2">
      <c r="A20" s="11" t="s">
        <v>88</v>
      </c>
      <c r="B20" s="11" t="s">
        <v>62</v>
      </c>
      <c r="C20" s="13" t="s">
        <v>280</v>
      </c>
      <c r="D20" s="11" t="s">
        <v>247</v>
      </c>
      <c r="E20" s="12">
        <v>3380</v>
      </c>
    </row>
    <row r="21" spans="1:5" x14ac:dyDescent="0.2">
      <c r="A21" s="11" t="s">
        <v>88</v>
      </c>
      <c r="B21" s="11" t="s">
        <v>62</v>
      </c>
      <c r="C21" s="13" t="s">
        <v>281</v>
      </c>
      <c r="D21" s="11" t="s">
        <v>248</v>
      </c>
      <c r="E21" s="12">
        <v>2460</v>
      </c>
    </row>
    <row r="22" spans="1:5" x14ac:dyDescent="0.2">
      <c r="A22" s="11" t="s">
        <v>88</v>
      </c>
      <c r="B22" s="11" t="s">
        <v>62</v>
      </c>
      <c r="C22" s="13" t="s">
        <v>282</v>
      </c>
      <c r="D22" s="11" t="s">
        <v>249</v>
      </c>
      <c r="E22" s="12">
        <v>3650</v>
      </c>
    </row>
    <row r="23" spans="1:5" x14ac:dyDescent="0.2">
      <c r="A23" s="11" t="s">
        <v>88</v>
      </c>
      <c r="B23" s="11" t="s">
        <v>62</v>
      </c>
      <c r="C23" s="13" t="s">
        <v>283</v>
      </c>
      <c r="D23" s="11" t="s">
        <v>263</v>
      </c>
      <c r="E23" s="12">
        <v>3550</v>
      </c>
    </row>
    <row r="24" spans="1:5" x14ac:dyDescent="0.2">
      <c r="A24" s="11" t="s">
        <v>88</v>
      </c>
      <c r="B24" s="11" t="s">
        <v>62</v>
      </c>
      <c r="C24" s="13" t="s">
        <v>284</v>
      </c>
      <c r="D24" s="11" t="s">
        <v>250</v>
      </c>
      <c r="E24" s="12">
        <v>3030</v>
      </c>
    </row>
    <row r="25" spans="1:5" x14ac:dyDescent="0.2">
      <c r="A25" s="11" t="s">
        <v>88</v>
      </c>
      <c r="B25" s="11" t="s">
        <v>62</v>
      </c>
      <c r="C25" s="13" t="s">
        <v>285</v>
      </c>
      <c r="D25" s="11" t="s">
        <v>251</v>
      </c>
      <c r="E25" s="12">
        <v>1930</v>
      </c>
    </row>
    <row r="26" spans="1:5" x14ac:dyDescent="0.2">
      <c r="A26" s="11" t="s">
        <v>88</v>
      </c>
      <c r="B26" s="11" t="s">
        <v>62</v>
      </c>
      <c r="C26" s="13" t="s">
        <v>286</v>
      </c>
      <c r="D26" s="11" t="s">
        <v>343</v>
      </c>
      <c r="E26" s="12">
        <v>3710</v>
      </c>
    </row>
    <row r="27" spans="1:5" x14ac:dyDescent="0.2">
      <c r="A27" s="11" t="s">
        <v>88</v>
      </c>
      <c r="B27" s="11" t="s">
        <v>62</v>
      </c>
      <c r="C27" s="13" t="s">
        <v>287</v>
      </c>
      <c r="D27" s="11" t="s">
        <v>344</v>
      </c>
      <c r="E27" s="12">
        <v>1610</v>
      </c>
    </row>
    <row r="28" spans="1:5" x14ac:dyDescent="0.2">
      <c r="A28" s="11" t="s">
        <v>88</v>
      </c>
      <c r="B28" s="11" t="s">
        <v>62</v>
      </c>
      <c r="C28" s="13" t="s">
        <v>288</v>
      </c>
      <c r="D28" s="11" t="s">
        <v>252</v>
      </c>
      <c r="E28" s="12">
        <v>1710</v>
      </c>
    </row>
    <row r="29" spans="1:5" x14ac:dyDescent="0.2">
      <c r="A29" s="11" t="s">
        <v>88</v>
      </c>
      <c r="B29" s="11" t="s">
        <v>62</v>
      </c>
      <c r="C29" s="13" t="s">
        <v>289</v>
      </c>
      <c r="D29" s="11" t="s">
        <v>253</v>
      </c>
      <c r="E29" s="12">
        <v>1190</v>
      </c>
    </row>
    <row r="30" spans="1:5" x14ac:dyDescent="0.2">
      <c r="A30" s="11" t="s">
        <v>88</v>
      </c>
      <c r="B30" s="11" t="s">
        <v>62</v>
      </c>
      <c r="C30" s="13" t="s">
        <v>290</v>
      </c>
      <c r="D30" s="11" t="s">
        <v>254</v>
      </c>
      <c r="E30" s="12">
        <v>1560</v>
      </c>
    </row>
    <row r="31" spans="1:5" x14ac:dyDescent="0.2">
      <c r="A31" s="11" t="s">
        <v>88</v>
      </c>
      <c r="B31" s="11" t="s">
        <v>62</v>
      </c>
      <c r="C31" s="13" t="s">
        <v>291</v>
      </c>
      <c r="D31" s="11" t="s">
        <v>255</v>
      </c>
      <c r="E31" s="12">
        <v>2420</v>
      </c>
    </row>
    <row r="32" spans="1:5" x14ac:dyDescent="0.2">
      <c r="A32" s="11" t="s">
        <v>88</v>
      </c>
      <c r="B32" s="11" t="s">
        <v>62</v>
      </c>
      <c r="C32" s="13" t="s">
        <v>292</v>
      </c>
      <c r="D32" s="11" t="s">
        <v>256</v>
      </c>
      <c r="E32" s="12">
        <v>2010</v>
      </c>
    </row>
    <row r="33" spans="1:5" x14ac:dyDescent="0.2">
      <c r="A33" s="11" t="s">
        <v>88</v>
      </c>
      <c r="B33" s="11" t="s">
        <v>62</v>
      </c>
      <c r="C33" s="11" t="s">
        <v>90</v>
      </c>
      <c r="D33" s="11" t="s">
        <v>345</v>
      </c>
      <c r="E33" s="12">
        <v>3260</v>
      </c>
    </row>
    <row r="34" spans="1:5" x14ac:dyDescent="0.2">
      <c r="A34" s="11" t="s">
        <v>88</v>
      </c>
      <c r="B34" s="11" t="s">
        <v>62</v>
      </c>
      <c r="C34" s="11" t="s">
        <v>89</v>
      </c>
      <c r="D34" s="62" t="s">
        <v>346</v>
      </c>
      <c r="E34" s="12">
        <v>9543</v>
      </c>
    </row>
    <row r="35" spans="1:5" x14ac:dyDescent="0.2">
      <c r="A35" s="19" t="s">
        <v>88</v>
      </c>
      <c r="B35" s="19" t="s">
        <v>62</v>
      </c>
      <c r="C35" s="19" t="s">
        <v>245</v>
      </c>
      <c r="D35" s="19"/>
      <c r="E35" s="20">
        <f>SUM(E13:E34)</f>
        <v>64293</v>
      </c>
    </row>
    <row r="36" spans="1:5" x14ac:dyDescent="0.2">
      <c r="A36" s="17" t="s">
        <v>88</v>
      </c>
      <c r="B36" s="406" t="s">
        <v>87</v>
      </c>
      <c r="C36" s="407"/>
      <c r="D36" s="408"/>
      <c r="E36" s="18">
        <f>E7+E8+E9+E10+E11+E12+E35</f>
        <v>64747</v>
      </c>
    </row>
    <row r="37" spans="1:5" x14ac:dyDescent="0.2">
      <c r="A37" s="11" t="s">
        <v>74</v>
      </c>
      <c r="B37" s="11" t="s">
        <v>3</v>
      </c>
      <c r="C37" s="36"/>
      <c r="D37" s="11" t="s">
        <v>342</v>
      </c>
      <c r="E37" s="12">
        <v>5</v>
      </c>
    </row>
    <row r="38" spans="1:5" x14ac:dyDescent="0.2">
      <c r="A38" s="11" t="s">
        <v>74</v>
      </c>
      <c r="B38" s="11" t="s">
        <v>5</v>
      </c>
      <c r="C38" s="36"/>
      <c r="D38" s="11" t="s">
        <v>6</v>
      </c>
      <c r="E38" s="12">
        <v>140</v>
      </c>
    </row>
    <row r="39" spans="1:5" x14ac:dyDescent="0.2">
      <c r="A39" s="11" t="s">
        <v>74</v>
      </c>
      <c r="B39" s="11" t="s">
        <v>9</v>
      </c>
      <c r="C39" s="36"/>
      <c r="D39" s="11" t="s">
        <v>12</v>
      </c>
      <c r="E39" s="12">
        <v>2808</v>
      </c>
    </row>
    <row r="40" spans="1:5" x14ac:dyDescent="0.2">
      <c r="A40" s="11" t="s">
        <v>74</v>
      </c>
      <c r="B40" s="11" t="s">
        <v>13</v>
      </c>
      <c r="C40" s="36"/>
      <c r="D40" s="11" t="s">
        <v>14</v>
      </c>
      <c r="E40" s="12">
        <v>44</v>
      </c>
    </row>
    <row r="41" spans="1:5" x14ac:dyDescent="0.2">
      <c r="A41" s="11" t="s">
        <v>74</v>
      </c>
      <c r="B41" s="11" t="s">
        <v>82</v>
      </c>
      <c r="C41" s="36"/>
      <c r="D41" s="11" t="s">
        <v>81</v>
      </c>
      <c r="E41" s="12">
        <v>22</v>
      </c>
    </row>
    <row r="42" spans="1:5" x14ac:dyDescent="0.2">
      <c r="A42" s="11" t="s">
        <v>74</v>
      </c>
      <c r="B42" s="11" t="s">
        <v>62</v>
      </c>
      <c r="C42" s="14" t="s">
        <v>293</v>
      </c>
      <c r="D42" s="11" t="s">
        <v>594</v>
      </c>
      <c r="E42" s="12">
        <v>5720</v>
      </c>
    </row>
    <row r="43" spans="1:5" x14ac:dyDescent="0.2">
      <c r="A43" s="11" t="s">
        <v>74</v>
      </c>
      <c r="B43" s="11" t="s">
        <v>62</v>
      </c>
      <c r="C43" s="14" t="s">
        <v>294</v>
      </c>
      <c r="D43" s="11" t="s">
        <v>272</v>
      </c>
      <c r="E43" s="12">
        <v>6040</v>
      </c>
    </row>
    <row r="44" spans="1:5" x14ac:dyDescent="0.2">
      <c r="A44" s="11" t="s">
        <v>74</v>
      </c>
      <c r="B44" s="11" t="s">
        <v>62</v>
      </c>
      <c r="C44" s="14" t="s">
        <v>295</v>
      </c>
      <c r="D44" s="11" t="s">
        <v>264</v>
      </c>
      <c r="E44" s="12">
        <v>5640</v>
      </c>
    </row>
    <row r="45" spans="1:5" x14ac:dyDescent="0.2">
      <c r="A45" s="11" t="s">
        <v>74</v>
      </c>
      <c r="B45" s="11" t="s">
        <v>62</v>
      </c>
      <c r="C45" s="14" t="s">
        <v>296</v>
      </c>
      <c r="D45" s="11" t="s">
        <v>265</v>
      </c>
      <c r="E45" s="12">
        <v>6210</v>
      </c>
    </row>
    <row r="46" spans="1:5" x14ac:dyDescent="0.2">
      <c r="A46" s="11" t="s">
        <v>74</v>
      </c>
      <c r="B46" s="11" t="s">
        <v>62</v>
      </c>
      <c r="C46" s="14" t="s">
        <v>297</v>
      </c>
      <c r="D46" s="11" t="s">
        <v>266</v>
      </c>
      <c r="E46" s="12">
        <v>4610</v>
      </c>
    </row>
    <row r="47" spans="1:5" x14ac:dyDescent="0.2">
      <c r="A47" s="11" t="s">
        <v>74</v>
      </c>
      <c r="B47" s="11" t="s">
        <v>62</v>
      </c>
      <c r="C47" s="14" t="s">
        <v>298</v>
      </c>
      <c r="D47" s="11" t="s">
        <v>348</v>
      </c>
      <c r="E47" s="12">
        <v>5660</v>
      </c>
    </row>
    <row r="48" spans="1:5" x14ac:dyDescent="0.2">
      <c r="A48" s="11" t="s">
        <v>74</v>
      </c>
      <c r="B48" s="11" t="s">
        <v>62</v>
      </c>
      <c r="C48" s="14" t="s">
        <v>299</v>
      </c>
      <c r="D48" s="11" t="s">
        <v>267</v>
      </c>
      <c r="E48" s="12">
        <v>5400</v>
      </c>
    </row>
    <row r="49" spans="1:5" x14ac:dyDescent="0.2">
      <c r="A49" s="11" t="s">
        <v>74</v>
      </c>
      <c r="B49" s="11" t="s">
        <v>62</v>
      </c>
      <c r="C49" s="14" t="s">
        <v>300</v>
      </c>
      <c r="D49" s="11" t="s">
        <v>268</v>
      </c>
      <c r="E49" s="12">
        <v>6470</v>
      </c>
    </row>
    <row r="50" spans="1:5" x14ac:dyDescent="0.2">
      <c r="A50" s="11" t="s">
        <v>74</v>
      </c>
      <c r="B50" s="11" t="s">
        <v>62</v>
      </c>
      <c r="C50" s="14" t="s">
        <v>301</v>
      </c>
      <c r="D50" s="11" t="s">
        <v>269</v>
      </c>
      <c r="E50" s="12">
        <v>6470</v>
      </c>
    </row>
    <row r="51" spans="1:5" x14ac:dyDescent="0.2">
      <c r="A51" s="11" t="s">
        <v>74</v>
      </c>
      <c r="B51" s="11" t="s">
        <v>62</v>
      </c>
      <c r="C51" s="14" t="s">
        <v>302</v>
      </c>
      <c r="D51" s="11" t="s">
        <v>270</v>
      </c>
      <c r="E51" s="12">
        <v>5740</v>
      </c>
    </row>
    <row r="52" spans="1:5" x14ac:dyDescent="0.2">
      <c r="A52" s="11" t="s">
        <v>74</v>
      </c>
      <c r="B52" s="11" t="s">
        <v>62</v>
      </c>
      <c r="C52" s="14" t="s">
        <v>303</v>
      </c>
      <c r="D52" s="11" t="s">
        <v>349</v>
      </c>
      <c r="E52" s="12">
        <v>3840</v>
      </c>
    </row>
    <row r="53" spans="1:5" x14ac:dyDescent="0.2">
      <c r="A53" s="11" t="s">
        <v>74</v>
      </c>
      <c r="B53" s="11" t="s">
        <v>62</v>
      </c>
      <c r="C53" s="14" t="s">
        <v>304</v>
      </c>
      <c r="D53" s="11" t="s">
        <v>271</v>
      </c>
      <c r="E53" s="12">
        <v>5700</v>
      </c>
    </row>
    <row r="54" spans="1:5" x14ac:dyDescent="0.2">
      <c r="A54" s="11" t="s">
        <v>74</v>
      </c>
      <c r="B54" s="11" t="s">
        <v>62</v>
      </c>
      <c r="C54" s="14" t="s">
        <v>305</v>
      </c>
      <c r="D54" s="11" t="s">
        <v>350</v>
      </c>
      <c r="E54" s="12">
        <v>5470</v>
      </c>
    </row>
    <row r="55" spans="1:5" x14ac:dyDescent="0.2">
      <c r="A55" s="97" t="s">
        <v>74</v>
      </c>
      <c r="B55" s="11">
        <v>5331</v>
      </c>
      <c r="C55" s="11" t="s">
        <v>80</v>
      </c>
      <c r="D55" s="11" t="s">
        <v>314</v>
      </c>
      <c r="E55" s="12">
        <v>8500</v>
      </c>
    </row>
    <row r="56" spans="1:5" x14ac:dyDescent="0.2">
      <c r="A56" s="97" t="s">
        <v>74</v>
      </c>
      <c r="B56" s="11" t="s">
        <v>62</v>
      </c>
      <c r="C56" s="11" t="s">
        <v>79</v>
      </c>
      <c r="D56" s="11" t="s">
        <v>78</v>
      </c>
      <c r="E56" s="12">
        <v>2249</v>
      </c>
    </row>
    <row r="57" spans="1:5" x14ac:dyDescent="0.2">
      <c r="A57" s="97" t="s">
        <v>74</v>
      </c>
      <c r="B57" s="11" t="s">
        <v>62</v>
      </c>
      <c r="C57" s="11" t="s">
        <v>77</v>
      </c>
      <c r="D57" s="11" t="s">
        <v>351</v>
      </c>
      <c r="E57" s="12">
        <v>8820</v>
      </c>
    </row>
    <row r="58" spans="1:5" s="66" customFormat="1" x14ac:dyDescent="0.2">
      <c r="A58" s="19" t="s">
        <v>74</v>
      </c>
      <c r="B58" s="19" t="s">
        <v>62</v>
      </c>
      <c r="C58" s="19" t="s">
        <v>245</v>
      </c>
      <c r="D58" s="258"/>
      <c r="E58" s="20">
        <f>SUM(E42:E57)</f>
        <v>92539</v>
      </c>
    </row>
    <row r="59" spans="1:5" x14ac:dyDescent="0.2">
      <c r="A59" s="17" t="s">
        <v>74</v>
      </c>
      <c r="B59" s="406" t="s">
        <v>73</v>
      </c>
      <c r="C59" s="407"/>
      <c r="D59" s="408"/>
      <c r="E59" s="18">
        <f>E37+E38+E39+E40+E41+E58</f>
        <v>95558</v>
      </c>
    </row>
    <row r="60" spans="1:5" x14ac:dyDescent="0.2">
      <c r="A60" s="13" t="s">
        <v>69</v>
      </c>
      <c r="B60" s="13" t="s">
        <v>62</v>
      </c>
      <c r="C60" s="181" t="s">
        <v>595</v>
      </c>
      <c r="D60" s="13" t="s">
        <v>306</v>
      </c>
      <c r="E60" s="15">
        <v>28200</v>
      </c>
    </row>
    <row r="61" spans="1:5" x14ac:dyDescent="0.2">
      <c r="A61" s="13" t="s">
        <v>69</v>
      </c>
      <c r="B61" s="13" t="s">
        <v>62</v>
      </c>
      <c r="C61" s="13" t="s">
        <v>72</v>
      </c>
      <c r="D61" s="13" t="s">
        <v>352</v>
      </c>
      <c r="E61" s="15">
        <v>163</v>
      </c>
    </row>
    <row r="62" spans="1:5" x14ac:dyDescent="0.2">
      <c r="A62" s="98" t="s">
        <v>69</v>
      </c>
      <c r="B62" s="99">
        <v>5331</v>
      </c>
      <c r="C62" s="99" t="s">
        <v>245</v>
      </c>
      <c r="D62" s="99"/>
      <c r="E62" s="100">
        <f>SUM(E60:E61)</f>
        <v>28363</v>
      </c>
    </row>
    <row r="63" spans="1:5" x14ac:dyDescent="0.2">
      <c r="A63" s="13" t="s">
        <v>69</v>
      </c>
      <c r="B63" s="13" t="s">
        <v>70</v>
      </c>
      <c r="C63" s="13" t="s">
        <v>71</v>
      </c>
      <c r="D63" s="13" t="s">
        <v>347</v>
      </c>
      <c r="E63" s="15">
        <v>0</v>
      </c>
    </row>
    <row r="64" spans="1:5" s="41" customFormat="1" ht="15" x14ac:dyDescent="0.25">
      <c r="A64" s="8" t="s">
        <v>69</v>
      </c>
      <c r="B64" s="415" t="s">
        <v>68</v>
      </c>
      <c r="C64" s="416"/>
      <c r="D64" s="417"/>
      <c r="E64" s="9">
        <f>E62</f>
        <v>28363</v>
      </c>
    </row>
    <row r="65" spans="1:5" x14ac:dyDescent="0.2">
      <c r="A65" s="11" t="s">
        <v>65</v>
      </c>
      <c r="B65" s="11" t="s">
        <v>5</v>
      </c>
      <c r="C65" s="34"/>
      <c r="D65" s="11" t="s">
        <v>6</v>
      </c>
      <c r="E65" s="12">
        <v>100</v>
      </c>
    </row>
    <row r="66" spans="1:5" x14ac:dyDescent="0.2">
      <c r="A66" s="11" t="s">
        <v>65</v>
      </c>
      <c r="B66" s="11">
        <v>5168</v>
      </c>
      <c r="C66" s="34"/>
      <c r="D66" s="11" t="s">
        <v>83</v>
      </c>
      <c r="E66" s="12">
        <v>243</v>
      </c>
    </row>
    <row r="67" spans="1:5" x14ac:dyDescent="0.2">
      <c r="A67" s="11" t="s">
        <v>65</v>
      </c>
      <c r="B67" s="11">
        <v>5169</v>
      </c>
      <c r="C67" s="34"/>
      <c r="D67" s="11" t="s">
        <v>6</v>
      </c>
      <c r="E67" s="12">
        <v>391</v>
      </c>
    </row>
    <row r="68" spans="1:5" x14ac:dyDescent="0.2">
      <c r="A68" s="11" t="s">
        <v>65</v>
      </c>
      <c r="B68" s="11" t="s">
        <v>67</v>
      </c>
      <c r="C68" s="34"/>
      <c r="D68" s="11" t="s">
        <v>66</v>
      </c>
      <c r="E68" s="12">
        <v>60</v>
      </c>
    </row>
    <row r="69" spans="1:5" ht="15" x14ac:dyDescent="0.2">
      <c r="A69" s="17" t="s">
        <v>65</v>
      </c>
      <c r="B69" s="406" t="s">
        <v>64</v>
      </c>
      <c r="C69" s="413"/>
      <c r="D69" s="414"/>
      <c r="E69" s="18">
        <f>SUM(E65:E68)</f>
        <v>794</v>
      </c>
    </row>
    <row r="70" spans="1:5" x14ac:dyDescent="0.2">
      <c r="A70" s="13" t="s">
        <v>61</v>
      </c>
      <c r="B70" s="13" t="s">
        <v>62</v>
      </c>
      <c r="C70" s="10"/>
      <c r="D70" s="13" t="s">
        <v>353</v>
      </c>
      <c r="E70" s="15">
        <v>4000</v>
      </c>
    </row>
    <row r="71" spans="1:5" x14ac:dyDescent="0.2">
      <c r="A71" s="13" t="s">
        <v>61</v>
      </c>
      <c r="B71" s="13" t="s">
        <v>62</v>
      </c>
      <c r="C71" s="13" t="s">
        <v>63</v>
      </c>
      <c r="D71" s="13" t="s">
        <v>354</v>
      </c>
      <c r="E71" s="15">
        <v>163</v>
      </c>
    </row>
    <row r="72" spans="1:5" x14ac:dyDescent="0.2">
      <c r="A72" s="17" t="s">
        <v>61</v>
      </c>
      <c r="B72" s="406" t="s">
        <v>60</v>
      </c>
      <c r="C72" s="407"/>
      <c r="D72" s="408"/>
      <c r="E72" s="18">
        <f>SUM(E70:E71)</f>
        <v>4163</v>
      </c>
    </row>
    <row r="73" spans="1:5" s="78" customFormat="1" ht="13.5" x14ac:dyDescent="0.2">
      <c r="A73" s="87" t="s">
        <v>16</v>
      </c>
      <c r="B73" s="88"/>
      <c r="C73" s="88"/>
      <c r="D73" s="88"/>
      <c r="E73" s="89">
        <f>E36+E59+E64+E69+E72</f>
        <v>193625</v>
      </c>
    </row>
    <row r="75" spans="1:5" x14ac:dyDescent="0.2">
      <c r="E75" s="38"/>
    </row>
    <row r="76" spans="1:5" x14ac:dyDescent="0.2">
      <c r="A76" s="409" t="s">
        <v>657</v>
      </c>
      <c r="B76" s="409"/>
      <c r="C76" s="409"/>
      <c r="D76" s="409"/>
      <c r="E76" s="409"/>
    </row>
    <row r="102" spans="5:5" x14ac:dyDescent="0.2">
      <c r="E102" s="38"/>
    </row>
  </sheetData>
  <mergeCells count="6">
    <mergeCell ref="B59:D59"/>
    <mergeCell ref="B64:D64"/>
    <mergeCell ref="B72:D72"/>
    <mergeCell ref="B36:D36"/>
    <mergeCell ref="A76:E76"/>
    <mergeCell ref="B69:D69"/>
  </mergeCells>
  <pageMargins left="0.7" right="0.7" top="0.75" bottom="0.75" header="0.3" footer="0.3"/>
  <pageSetup paperSize="9" scale="69" orientation="portrait" r:id="rId1"/>
  <headerFooter>
    <oddHeader>&amp;RP10-002677/2022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G71"/>
  <sheetViews>
    <sheetView view="pageLayout" topLeftCell="A22" zoomScaleNormal="100" workbookViewId="0">
      <selection activeCell="D20" sqref="D20"/>
    </sheetView>
  </sheetViews>
  <sheetFormatPr defaultColWidth="11.7109375" defaultRowHeight="14.25" x14ac:dyDescent="0.2"/>
  <cols>
    <col min="1" max="1" width="11.7109375" style="38" customWidth="1"/>
    <col min="2" max="2" width="9.42578125" style="38" customWidth="1"/>
    <col min="3" max="3" width="15.7109375" style="38" customWidth="1"/>
    <col min="4" max="4" width="69.28515625" style="38" customWidth="1"/>
    <col min="5" max="5" width="14.42578125" style="39" customWidth="1"/>
    <col min="6" max="16384" width="11.7109375" style="38"/>
  </cols>
  <sheetData>
    <row r="1" spans="1:7" ht="16.5" x14ac:dyDescent="0.2">
      <c r="B1" s="28"/>
      <c r="C1" s="28"/>
      <c r="D1" s="28"/>
      <c r="E1" s="125" t="s">
        <v>809</v>
      </c>
    </row>
    <row r="2" spans="1:7" ht="16.5" x14ac:dyDescent="0.2">
      <c r="A2" s="28" t="s">
        <v>308</v>
      </c>
      <c r="B2" s="28"/>
      <c r="C2" s="28"/>
      <c r="D2" s="28"/>
      <c r="E2" s="75" t="s">
        <v>240</v>
      </c>
    </row>
    <row r="3" spans="1:7" ht="16.5" x14ac:dyDescent="0.2">
      <c r="A3" s="28"/>
      <c r="B3" s="28"/>
      <c r="C3" s="28"/>
      <c r="D3" s="68"/>
      <c r="E3" s="28"/>
      <c r="F3" s="29"/>
      <c r="G3" s="40"/>
    </row>
    <row r="4" spans="1:7" x14ac:dyDescent="0.2">
      <c r="A4" s="69" t="s">
        <v>0</v>
      </c>
      <c r="B4" s="70" t="s">
        <v>1</v>
      </c>
      <c r="C4" s="69" t="s">
        <v>334</v>
      </c>
      <c r="D4" s="31" t="s">
        <v>238</v>
      </c>
      <c r="E4" s="30" t="s">
        <v>682</v>
      </c>
    </row>
    <row r="5" spans="1:7" x14ac:dyDescent="0.2">
      <c r="A5" s="71"/>
      <c r="B5" s="72"/>
      <c r="C5" s="71"/>
      <c r="D5" s="72"/>
      <c r="E5" s="73" t="s">
        <v>333</v>
      </c>
    </row>
    <row r="6" spans="1:7" x14ac:dyDescent="0.2">
      <c r="A6" s="32"/>
      <c r="B6" s="33"/>
      <c r="C6" s="32"/>
      <c r="D6" s="33"/>
      <c r="E6" s="32">
        <v>2022</v>
      </c>
    </row>
    <row r="7" spans="1:7" customFormat="1" ht="15" x14ac:dyDescent="0.25">
      <c r="A7" s="11" t="s">
        <v>144</v>
      </c>
      <c r="B7" s="11" t="s">
        <v>9</v>
      </c>
      <c r="C7" s="43"/>
      <c r="D7" s="11" t="s">
        <v>12</v>
      </c>
      <c r="E7" s="12">
        <v>4</v>
      </c>
    </row>
    <row r="8" spans="1:7" s="21" customFormat="1" ht="15" x14ac:dyDescent="0.25">
      <c r="A8" s="17" t="s">
        <v>144</v>
      </c>
      <c r="B8" s="406" t="s">
        <v>143</v>
      </c>
      <c r="C8" s="413"/>
      <c r="D8" s="414"/>
      <c r="E8" s="18">
        <f t="shared" ref="E8" si="0">SUM(E7)</f>
        <v>4</v>
      </c>
    </row>
    <row r="9" spans="1:7" customFormat="1" ht="15" x14ac:dyDescent="0.25">
      <c r="A9" s="11" t="s">
        <v>142</v>
      </c>
      <c r="B9" s="11" t="s">
        <v>9</v>
      </c>
      <c r="C9" s="43"/>
      <c r="D9" s="11" t="s">
        <v>12</v>
      </c>
      <c r="E9" s="12">
        <v>2</v>
      </c>
    </row>
    <row r="10" spans="1:7" s="21" customFormat="1" ht="15" x14ac:dyDescent="0.25">
      <c r="A10" s="17" t="s">
        <v>142</v>
      </c>
      <c r="B10" s="17" t="s">
        <v>141</v>
      </c>
      <c r="C10" s="47"/>
      <c r="D10" s="17"/>
      <c r="E10" s="18">
        <f t="shared" ref="E10" si="1">SUM(E9)</f>
        <v>2</v>
      </c>
    </row>
    <row r="11" spans="1:7" customFormat="1" ht="15" x14ac:dyDescent="0.25">
      <c r="A11" s="11" t="s">
        <v>138</v>
      </c>
      <c r="B11" s="11" t="s">
        <v>62</v>
      </c>
      <c r="C11" s="58"/>
      <c r="D11" s="11" t="s">
        <v>566</v>
      </c>
      <c r="E11" s="12">
        <v>2000</v>
      </c>
    </row>
    <row r="12" spans="1:7" customFormat="1" ht="15" x14ac:dyDescent="0.25">
      <c r="A12" s="11" t="s">
        <v>138</v>
      </c>
      <c r="B12" s="11" t="s">
        <v>62</v>
      </c>
      <c r="C12" s="79" t="s">
        <v>335</v>
      </c>
      <c r="D12" s="11" t="s">
        <v>566</v>
      </c>
      <c r="E12" s="12">
        <v>50</v>
      </c>
    </row>
    <row r="13" spans="1:7" s="21" customFormat="1" ht="15" x14ac:dyDescent="0.25">
      <c r="A13" s="17" t="s">
        <v>138</v>
      </c>
      <c r="B13" s="406" t="s">
        <v>137</v>
      </c>
      <c r="C13" s="413"/>
      <c r="D13" s="414"/>
      <c r="E13" s="18">
        <f>SUM(E11:E12)</f>
        <v>2050</v>
      </c>
    </row>
    <row r="14" spans="1:7" customFormat="1" ht="15" x14ac:dyDescent="0.25">
      <c r="A14" s="11" t="s">
        <v>136</v>
      </c>
      <c r="B14" s="11" t="s">
        <v>119</v>
      </c>
      <c r="C14" s="58"/>
      <c r="D14" s="11" t="s">
        <v>309</v>
      </c>
      <c r="E14" s="12">
        <v>1200</v>
      </c>
    </row>
    <row r="15" spans="1:7" s="21" customFormat="1" ht="15" x14ac:dyDescent="0.25">
      <c r="A15" s="17" t="s">
        <v>136</v>
      </c>
      <c r="B15" s="406" t="s">
        <v>135</v>
      </c>
      <c r="C15" s="407"/>
      <c r="D15" s="408"/>
      <c r="E15" s="18">
        <f>SUM(E14:E14)</f>
        <v>1200</v>
      </c>
    </row>
    <row r="16" spans="1:7" customFormat="1" ht="15" x14ac:dyDescent="0.25">
      <c r="A16" s="11" t="s">
        <v>134</v>
      </c>
      <c r="B16" s="11" t="s">
        <v>5</v>
      </c>
      <c r="C16" s="43"/>
      <c r="D16" s="11" t="s">
        <v>6</v>
      </c>
      <c r="E16" s="12">
        <v>50</v>
      </c>
    </row>
    <row r="17" spans="1:5" s="21" customFormat="1" ht="15" x14ac:dyDescent="0.25">
      <c r="A17" s="17" t="s">
        <v>134</v>
      </c>
      <c r="B17" s="17" t="s">
        <v>133</v>
      </c>
      <c r="C17" s="47"/>
      <c r="D17" s="17"/>
      <c r="E17" s="18">
        <f t="shared" ref="E17" si="2">SUM(E16)</f>
        <v>50</v>
      </c>
    </row>
    <row r="18" spans="1:5" customFormat="1" ht="15" x14ac:dyDescent="0.25">
      <c r="A18" s="11" t="s">
        <v>132</v>
      </c>
      <c r="B18" s="11" t="s">
        <v>9</v>
      </c>
      <c r="C18" s="58"/>
      <c r="D18" s="11" t="s">
        <v>12</v>
      </c>
      <c r="E18" s="12">
        <v>90</v>
      </c>
    </row>
    <row r="19" spans="1:5" s="21" customFormat="1" ht="15" x14ac:dyDescent="0.25">
      <c r="A19" s="17" t="s">
        <v>132</v>
      </c>
      <c r="B19" s="17" t="s">
        <v>131</v>
      </c>
      <c r="C19" s="47"/>
      <c r="D19" s="17"/>
      <c r="E19" s="18">
        <f>SUM(E18:E18)</f>
        <v>90</v>
      </c>
    </row>
    <row r="20" spans="1:5" customFormat="1" ht="15" x14ac:dyDescent="0.25">
      <c r="A20" s="97" t="s">
        <v>130</v>
      </c>
      <c r="B20" s="11" t="s">
        <v>53</v>
      </c>
      <c r="C20" s="58"/>
      <c r="D20" s="11" t="s">
        <v>52</v>
      </c>
      <c r="E20" s="12">
        <v>10</v>
      </c>
    </row>
    <row r="21" spans="1:5" customFormat="1" ht="15" x14ac:dyDescent="0.25">
      <c r="A21" s="11" t="s">
        <v>130</v>
      </c>
      <c r="B21" s="11" t="s">
        <v>13</v>
      </c>
      <c r="C21" s="58"/>
      <c r="D21" s="11" t="s">
        <v>14</v>
      </c>
      <c r="E21" s="12">
        <v>20</v>
      </c>
    </row>
    <row r="22" spans="1:5" customFormat="1" ht="15" x14ac:dyDescent="0.25">
      <c r="A22" s="11" t="s">
        <v>130</v>
      </c>
      <c r="B22" s="11" t="s">
        <v>82</v>
      </c>
      <c r="C22" s="58"/>
      <c r="D22" s="11" t="s">
        <v>81</v>
      </c>
      <c r="E22" s="12">
        <v>90</v>
      </c>
    </row>
    <row r="23" spans="1:5" s="21" customFormat="1" ht="15" x14ac:dyDescent="0.25">
      <c r="A23" s="17" t="s">
        <v>130</v>
      </c>
      <c r="B23" s="17" t="s">
        <v>129</v>
      </c>
      <c r="C23" s="47"/>
      <c r="D23" s="17"/>
      <c r="E23" s="18">
        <f>SUM(E20:E22)</f>
        <v>120</v>
      </c>
    </row>
    <row r="24" spans="1:5" customFormat="1" ht="15" x14ac:dyDescent="0.25">
      <c r="A24" s="11" t="s">
        <v>126</v>
      </c>
      <c r="B24" s="11" t="s">
        <v>53</v>
      </c>
      <c r="C24" s="58"/>
      <c r="D24" s="11" t="s">
        <v>52</v>
      </c>
      <c r="E24" s="12">
        <v>100</v>
      </c>
    </row>
    <row r="25" spans="1:5" customFormat="1" ht="15" x14ac:dyDescent="0.25">
      <c r="A25" s="11" t="s">
        <v>126</v>
      </c>
      <c r="B25" s="11" t="s">
        <v>128</v>
      </c>
      <c r="C25" s="58"/>
      <c r="D25" s="11" t="s">
        <v>127</v>
      </c>
      <c r="E25" s="12">
        <v>500</v>
      </c>
    </row>
    <row r="26" spans="1:5" s="21" customFormat="1" ht="15" x14ac:dyDescent="0.25">
      <c r="A26" s="17" t="s">
        <v>126</v>
      </c>
      <c r="B26" s="406" t="s">
        <v>125</v>
      </c>
      <c r="C26" s="407"/>
      <c r="D26" s="408"/>
      <c r="E26" s="18">
        <f>SUM(E24:E25)</f>
        <v>600</v>
      </c>
    </row>
    <row r="27" spans="1:5" customFormat="1" ht="15" x14ac:dyDescent="0.25">
      <c r="A27" s="11" t="s">
        <v>124</v>
      </c>
      <c r="B27" s="11" t="s">
        <v>5</v>
      </c>
      <c r="C27" s="43"/>
      <c r="D27" s="11" t="s">
        <v>6</v>
      </c>
      <c r="E27" s="12">
        <v>300</v>
      </c>
    </row>
    <row r="28" spans="1:5" s="21" customFormat="1" ht="15" x14ac:dyDescent="0.25">
      <c r="A28" s="17" t="s">
        <v>124</v>
      </c>
      <c r="B28" s="406" t="s">
        <v>123</v>
      </c>
      <c r="C28" s="413"/>
      <c r="D28" s="414"/>
      <c r="E28" s="18">
        <f t="shared" ref="E28" si="3">SUM(E27)</f>
        <v>300</v>
      </c>
    </row>
    <row r="29" spans="1:5" customFormat="1" ht="15" x14ac:dyDescent="0.25">
      <c r="A29" s="11" t="s">
        <v>122</v>
      </c>
      <c r="B29" s="11" t="s">
        <v>9</v>
      </c>
      <c r="C29" s="58"/>
      <c r="D29" s="11" t="s">
        <v>12</v>
      </c>
      <c r="E29" s="12">
        <v>70</v>
      </c>
    </row>
    <row r="30" spans="1:5" customFormat="1" ht="15" x14ac:dyDescent="0.25">
      <c r="A30" s="11" t="s">
        <v>122</v>
      </c>
      <c r="B30" s="11" t="s">
        <v>82</v>
      </c>
      <c r="C30" s="58"/>
      <c r="D30" s="11" t="s">
        <v>81</v>
      </c>
      <c r="E30" s="12">
        <v>120</v>
      </c>
    </row>
    <row r="31" spans="1:5" s="21" customFormat="1" ht="15" x14ac:dyDescent="0.25">
      <c r="A31" s="17" t="s">
        <v>122</v>
      </c>
      <c r="B31" s="17" t="s">
        <v>121</v>
      </c>
      <c r="C31" s="47"/>
      <c r="D31" s="17"/>
      <c r="E31" s="18">
        <f t="shared" ref="E31" si="4">SUM(E29:E30)</f>
        <v>190</v>
      </c>
    </row>
    <row r="32" spans="1:5" customFormat="1" ht="15" x14ac:dyDescent="0.25">
      <c r="A32" s="11" t="s">
        <v>115</v>
      </c>
      <c r="B32" s="11" t="s">
        <v>97</v>
      </c>
      <c r="C32" s="58" t="s">
        <v>120</v>
      </c>
      <c r="D32" s="11" t="s">
        <v>96</v>
      </c>
      <c r="E32" s="12">
        <v>87</v>
      </c>
    </row>
    <row r="33" spans="1:6" customFormat="1" ht="15" x14ac:dyDescent="0.25">
      <c r="A33" s="11" t="s">
        <v>115</v>
      </c>
      <c r="B33" s="11" t="s">
        <v>97</v>
      </c>
      <c r="C33" s="58"/>
      <c r="D33" s="11" t="s">
        <v>96</v>
      </c>
      <c r="E33" s="12">
        <v>40</v>
      </c>
    </row>
    <row r="34" spans="1:6" customFormat="1" ht="15" x14ac:dyDescent="0.25">
      <c r="A34" s="11" t="s">
        <v>115</v>
      </c>
      <c r="B34" s="11" t="s">
        <v>5</v>
      </c>
      <c r="C34" s="58" t="s">
        <v>120</v>
      </c>
      <c r="D34" s="11" t="s">
        <v>6</v>
      </c>
      <c r="E34" s="12">
        <v>333</v>
      </c>
    </row>
    <row r="35" spans="1:6" customFormat="1" ht="15" x14ac:dyDescent="0.25">
      <c r="A35" s="11" t="s">
        <v>115</v>
      </c>
      <c r="B35" s="11" t="s">
        <v>101</v>
      </c>
      <c r="C35" s="58"/>
      <c r="D35" s="11" t="s">
        <v>100</v>
      </c>
      <c r="E35" s="12">
        <v>5</v>
      </c>
    </row>
    <row r="36" spans="1:6" customFormat="1" ht="15" x14ac:dyDescent="0.25">
      <c r="A36" s="11" t="s">
        <v>115</v>
      </c>
      <c r="B36" s="11" t="s">
        <v>101</v>
      </c>
      <c r="C36" s="58" t="s">
        <v>120</v>
      </c>
      <c r="D36" s="11" t="s">
        <v>100</v>
      </c>
      <c r="E36" s="12">
        <v>669</v>
      </c>
    </row>
    <row r="37" spans="1:6" customFormat="1" ht="15" x14ac:dyDescent="0.25">
      <c r="A37" s="11" t="s">
        <v>115</v>
      </c>
      <c r="B37" s="11" t="s">
        <v>9</v>
      </c>
      <c r="C37" s="58"/>
      <c r="D37" s="11" t="s">
        <v>12</v>
      </c>
      <c r="E37" s="12">
        <v>70</v>
      </c>
    </row>
    <row r="38" spans="1:6" customFormat="1" ht="15" x14ac:dyDescent="0.25">
      <c r="A38" s="11" t="s">
        <v>115</v>
      </c>
      <c r="B38" s="11" t="s">
        <v>9</v>
      </c>
      <c r="C38" s="58" t="s">
        <v>120</v>
      </c>
      <c r="D38" s="11" t="s">
        <v>12</v>
      </c>
      <c r="E38" s="12">
        <v>990</v>
      </c>
    </row>
    <row r="39" spans="1:6" customFormat="1" ht="15" x14ac:dyDescent="0.25">
      <c r="A39" s="11" t="s">
        <v>115</v>
      </c>
      <c r="B39" s="11" t="s">
        <v>13</v>
      </c>
      <c r="C39" s="58"/>
      <c r="D39" s="11" t="s">
        <v>14</v>
      </c>
      <c r="E39" s="12">
        <v>20</v>
      </c>
    </row>
    <row r="40" spans="1:6" customFormat="1" ht="15" x14ac:dyDescent="0.25">
      <c r="A40" s="11" t="s">
        <v>115</v>
      </c>
      <c r="B40" s="11" t="s">
        <v>119</v>
      </c>
      <c r="C40" s="58"/>
      <c r="D40" s="11" t="s">
        <v>118</v>
      </c>
      <c r="E40" s="12">
        <v>200</v>
      </c>
    </row>
    <row r="41" spans="1:6" customFormat="1" ht="15" x14ac:dyDescent="0.25">
      <c r="A41" s="11" t="s">
        <v>115</v>
      </c>
      <c r="B41" s="11" t="s">
        <v>117</v>
      </c>
      <c r="C41" s="58"/>
      <c r="D41" s="11" t="s">
        <v>116</v>
      </c>
      <c r="E41" s="12">
        <v>1200</v>
      </c>
      <c r="F41" s="1"/>
    </row>
    <row r="42" spans="1:6" s="21" customFormat="1" ht="15" x14ac:dyDescent="0.25">
      <c r="A42" s="17" t="s">
        <v>115</v>
      </c>
      <c r="B42" s="17" t="s">
        <v>114</v>
      </c>
      <c r="C42" s="47"/>
      <c r="D42" s="17"/>
      <c r="E42" s="18">
        <f>SUM(E32:E41)</f>
        <v>3614</v>
      </c>
    </row>
    <row r="43" spans="1:6" customFormat="1" ht="15" x14ac:dyDescent="0.25">
      <c r="A43" s="11" t="s">
        <v>113</v>
      </c>
      <c r="B43" s="11" t="s">
        <v>62</v>
      </c>
      <c r="C43" s="58"/>
      <c r="D43" s="11" t="s">
        <v>310</v>
      </c>
      <c r="E43" s="12">
        <v>83785</v>
      </c>
    </row>
    <row r="44" spans="1:6" customFormat="1" ht="15" x14ac:dyDescent="0.25">
      <c r="A44" s="11" t="s">
        <v>113</v>
      </c>
      <c r="B44" s="11" t="s">
        <v>62</v>
      </c>
      <c r="C44" s="79" t="s">
        <v>29</v>
      </c>
      <c r="D44" s="11" t="s">
        <v>310</v>
      </c>
      <c r="E44" s="12">
        <v>100</v>
      </c>
    </row>
    <row r="45" spans="1:6" s="21" customFormat="1" ht="15" x14ac:dyDescent="0.25">
      <c r="A45" s="17" t="s">
        <v>113</v>
      </c>
      <c r="B45" s="17" t="s">
        <v>112</v>
      </c>
      <c r="C45" s="47"/>
      <c r="D45" s="17"/>
      <c r="E45" s="18">
        <f>SUM(E43:E44)</f>
        <v>83885</v>
      </c>
    </row>
    <row r="46" spans="1:6" customFormat="1" ht="15" x14ac:dyDescent="0.25">
      <c r="A46" s="11" t="s">
        <v>105</v>
      </c>
      <c r="B46" s="11" t="s">
        <v>109</v>
      </c>
      <c r="C46" s="58"/>
      <c r="D46" s="11" t="s">
        <v>108</v>
      </c>
      <c r="E46" s="12">
        <v>2500</v>
      </c>
    </row>
    <row r="47" spans="1:6" s="21" customFormat="1" ht="15" x14ac:dyDescent="0.25">
      <c r="A47" s="17" t="s">
        <v>105</v>
      </c>
      <c r="B47" s="17" t="s">
        <v>104</v>
      </c>
      <c r="C47" s="47"/>
      <c r="D47" s="17"/>
      <c r="E47" s="18">
        <f>SUM(E46:E46)</f>
        <v>2500</v>
      </c>
    </row>
    <row r="48" spans="1:6" customFormat="1" ht="15" x14ac:dyDescent="0.25">
      <c r="A48" s="11" t="s">
        <v>103</v>
      </c>
      <c r="B48" s="11" t="s">
        <v>9</v>
      </c>
      <c r="C48" s="43"/>
      <c r="D48" s="11" t="s">
        <v>12</v>
      </c>
      <c r="E48" s="12">
        <v>240</v>
      </c>
    </row>
    <row r="49" spans="1:5" customFormat="1" ht="15" x14ac:dyDescent="0.25">
      <c r="A49" s="97" t="s">
        <v>103</v>
      </c>
      <c r="B49" s="97" t="s">
        <v>160</v>
      </c>
      <c r="C49" s="79"/>
      <c r="D49" s="182" t="s">
        <v>596</v>
      </c>
      <c r="E49" s="12">
        <v>700</v>
      </c>
    </row>
    <row r="50" spans="1:5" s="21" customFormat="1" ht="15" x14ac:dyDescent="0.25">
      <c r="A50" s="17" t="s">
        <v>103</v>
      </c>
      <c r="B50" s="406" t="s">
        <v>102</v>
      </c>
      <c r="C50" s="407"/>
      <c r="D50" s="408"/>
      <c r="E50" s="18">
        <f>SUM(E48:E49)</f>
        <v>940</v>
      </c>
    </row>
    <row r="51" spans="1:5" customFormat="1" ht="15" x14ac:dyDescent="0.25">
      <c r="A51" s="97" t="s">
        <v>99</v>
      </c>
      <c r="B51" s="11" t="s">
        <v>97</v>
      </c>
      <c r="C51" s="58"/>
      <c r="D51" s="11" t="s">
        <v>96</v>
      </c>
      <c r="E51" s="12">
        <v>60</v>
      </c>
    </row>
    <row r="52" spans="1:5" customFormat="1" ht="15" x14ac:dyDescent="0.25">
      <c r="A52" s="11" t="s">
        <v>99</v>
      </c>
      <c r="B52" s="11" t="s">
        <v>101</v>
      </c>
      <c r="C52" s="58"/>
      <c r="D52" s="11" t="s">
        <v>100</v>
      </c>
      <c r="E52" s="12">
        <v>35</v>
      </c>
    </row>
    <row r="53" spans="1:5" customFormat="1" ht="15" x14ac:dyDescent="0.25">
      <c r="A53" s="11" t="s">
        <v>99</v>
      </c>
      <c r="B53" s="11" t="s">
        <v>9</v>
      </c>
      <c r="C53" s="58"/>
      <c r="D53" s="11" t="s">
        <v>12</v>
      </c>
      <c r="E53" s="12">
        <v>170</v>
      </c>
    </row>
    <row r="54" spans="1:5" customFormat="1" ht="15" x14ac:dyDescent="0.25">
      <c r="A54" s="11" t="s">
        <v>99</v>
      </c>
      <c r="B54" s="11" t="s">
        <v>13</v>
      </c>
      <c r="C54" s="58"/>
      <c r="D54" s="11" t="s">
        <v>14</v>
      </c>
      <c r="E54" s="12">
        <v>15</v>
      </c>
    </row>
    <row r="55" spans="1:5" customFormat="1" ht="15" x14ac:dyDescent="0.25">
      <c r="A55" s="11" t="s">
        <v>99</v>
      </c>
      <c r="B55" s="11" t="s">
        <v>67</v>
      </c>
      <c r="C55" s="58"/>
      <c r="D55" s="11" t="s">
        <v>66</v>
      </c>
      <c r="E55" s="12">
        <v>300</v>
      </c>
    </row>
    <row r="56" spans="1:5" s="21" customFormat="1" ht="15" x14ac:dyDescent="0.25">
      <c r="A56" s="17" t="s">
        <v>99</v>
      </c>
      <c r="B56" s="17" t="s">
        <v>98</v>
      </c>
      <c r="C56" s="47"/>
      <c r="D56" s="17"/>
      <c r="E56" s="18">
        <f>SUM(E51:E55)</f>
        <v>580</v>
      </c>
    </row>
    <row r="57" spans="1:5" customFormat="1" ht="15" x14ac:dyDescent="0.25">
      <c r="A57" s="11" t="s">
        <v>95</v>
      </c>
      <c r="B57" s="11" t="s">
        <v>97</v>
      </c>
      <c r="C57" s="58"/>
      <c r="D57" s="11" t="s">
        <v>96</v>
      </c>
      <c r="E57" s="12">
        <v>100</v>
      </c>
    </row>
    <row r="58" spans="1:5" customFormat="1" ht="15" x14ac:dyDescent="0.25">
      <c r="A58" s="11" t="s">
        <v>95</v>
      </c>
      <c r="B58" s="11" t="s">
        <v>5</v>
      </c>
      <c r="C58" s="58"/>
      <c r="D58" s="11" t="s">
        <v>6</v>
      </c>
      <c r="E58" s="12">
        <v>200</v>
      </c>
    </row>
    <row r="59" spans="1:5" customFormat="1" ht="15" x14ac:dyDescent="0.25">
      <c r="A59" s="11" t="s">
        <v>95</v>
      </c>
      <c r="B59" s="11" t="s">
        <v>9</v>
      </c>
      <c r="C59" s="58"/>
      <c r="D59" s="11" t="s">
        <v>12</v>
      </c>
      <c r="E59" s="12">
        <v>130</v>
      </c>
    </row>
    <row r="60" spans="1:5" customFormat="1" ht="15" x14ac:dyDescent="0.25">
      <c r="A60" s="11" t="s">
        <v>95</v>
      </c>
      <c r="B60" s="11" t="s">
        <v>13</v>
      </c>
      <c r="C60" s="58"/>
      <c r="D60" s="11" t="s">
        <v>14</v>
      </c>
      <c r="E60" s="12">
        <v>30</v>
      </c>
    </row>
    <row r="61" spans="1:5" customFormat="1" ht="15" x14ac:dyDescent="0.25">
      <c r="A61" s="11" t="s">
        <v>95</v>
      </c>
      <c r="B61" s="11" t="s">
        <v>82</v>
      </c>
      <c r="C61" s="58"/>
      <c r="D61" s="11" t="s">
        <v>81</v>
      </c>
      <c r="E61" s="12">
        <v>139</v>
      </c>
    </row>
    <row r="62" spans="1:5" s="21" customFormat="1" ht="15" x14ac:dyDescent="0.25">
      <c r="A62" s="17" t="s">
        <v>95</v>
      </c>
      <c r="B62" s="17" t="s">
        <v>750</v>
      </c>
      <c r="C62" s="47"/>
      <c r="D62" s="17"/>
      <c r="E62" s="18">
        <f>SUM(E57:E61)</f>
        <v>599</v>
      </c>
    </row>
    <row r="63" spans="1:5" x14ac:dyDescent="0.2">
      <c r="A63" s="93" t="s">
        <v>16</v>
      </c>
      <c r="B63" s="85"/>
      <c r="C63" s="85"/>
      <c r="D63" s="85"/>
      <c r="E63" s="86">
        <f>E62+E56+E50+E47+E45+E42+E31+E28+E26+E23+E19+E17+E15+E13+E10+E8</f>
        <v>96724</v>
      </c>
    </row>
    <row r="65" spans="1:5" x14ac:dyDescent="0.2">
      <c r="E65" s="38"/>
    </row>
    <row r="71" spans="1:5" x14ac:dyDescent="0.2">
      <c r="A71" s="409" t="s">
        <v>658</v>
      </c>
      <c r="B71" s="409"/>
      <c r="C71" s="409"/>
      <c r="D71" s="409"/>
      <c r="E71" s="409"/>
    </row>
  </sheetData>
  <mergeCells count="7">
    <mergeCell ref="A71:E71"/>
    <mergeCell ref="B50:D50"/>
    <mergeCell ref="B15:D15"/>
    <mergeCell ref="B26:D26"/>
    <mergeCell ref="B8:D8"/>
    <mergeCell ref="B13:D13"/>
    <mergeCell ref="B28:D28"/>
  </mergeCells>
  <pageMargins left="0.7" right="0.7" top="0.75" bottom="0.75" header="0.3" footer="0.3"/>
  <pageSetup paperSize="9" scale="71" orientation="portrait" r:id="rId1"/>
  <headerFooter>
    <oddHeader>&amp;RP10-002677/2022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G67"/>
  <sheetViews>
    <sheetView view="pageLayout" topLeftCell="A49" zoomScaleNormal="100" workbookViewId="0">
      <selection activeCell="A67" sqref="A67:E67"/>
    </sheetView>
  </sheetViews>
  <sheetFormatPr defaultColWidth="11.7109375" defaultRowHeight="15" x14ac:dyDescent="0.25"/>
  <cols>
    <col min="1" max="1" width="10.140625" customWidth="1"/>
    <col min="2" max="2" width="8.140625" customWidth="1"/>
    <col min="3" max="3" width="14.28515625" customWidth="1"/>
    <col min="4" max="4" width="69.28515625" customWidth="1"/>
    <col min="5" max="5" width="14.42578125" style="1" customWidth="1"/>
  </cols>
  <sheetData>
    <row r="1" spans="1:7" ht="16.5" x14ac:dyDescent="0.25">
      <c r="B1" s="28"/>
      <c r="C1" s="28"/>
      <c r="D1" s="28"/>
      <c r="E1" s="125" t="s">
        <v>810</v>
      </c>
    </row>
    <row r="2" spans="1:7" s="38" customFormat="1" ht="16.5" x14ac:dyDescent="0.2">
      <c r="A2" s="28" t="s">
        <v>311</v>
      </c>
      <c r="B2" s="28"/>
      <c r="C2" s="28"/>
      <c r="D2" s="28"/>
      <c r="E2" s="75" t="s">
        <v>240</v>
      </c>
    </row>
    <row r="3" spans="1:7" s="38" customFormat="1" ht="16.5" x14ac:dyDescent="0.2">
      <c r="A3" s="28"/>
      <c r="B3" s="28"/>
      <c r="C3" s="28"/>
      <c r="D3" s="68"/>
      <c r="E3" s="28"/>
      <c r="F3" s="29"/>
      <c r="G3" s="40"/>
    </row>
    <row r="4" spans="1:7" s="38" customFormat="1" ht="14.25" x14ac:dyDescent="0.2">
      <c r="A4" s="69" t="s">
        <v>0</v>
      </c>
      <c r="B4" s="70" t="s">
        <v>1</v>
      </c>
      <c r="C4" s="69" t="s">
        <v>334</v>
      </c>
      <c r="D4" s="31" t="s">
        <v>238</v>
      </c>
      <c r="E4" s="30" t="s">
        <v>682</v>
      </c>
    </row>
    <row r="5" spans="1:7" s="38" customFormat="1" ht="14.25" x14ac:dyDescent="0.2">
      <c r="A5" s="71"/>
      <c r="B5" s="72"/>
      <c r="C5" s="71"/>
      <c r="D5" s="72"/>
      <c r="E5" s="73" t="s">
        <v>333</v>
      </c>
    </row>
    <row r="6" spans="1:7" s="38" customFormat="1" ht="14.25" x14ac:dyDescent="0.2">
      <c r="A6" s="32"/>
      <c r="B6" s="33"/>
      <c r="C6" s="32"/>
      <c r="D6" s="33"/>
      <c r="E6" s="32">
        <v>2022</v>
      </c>
    </row>
    <row r="7" spans="1:7" s="51" customFormat="1" x14ac:dyDescent="0.25">
      <c r="A7" s="11" t="s">
        <v>158</v>
      </c>
      <c r="B7" s="11" t="s">
        <v>160</v>
      </c>
      <c r="C7" s="45"/>
      <c r="D7" s="11" t="s">
        <v>159</v>
      </c>
      <c r="E7" s="12">
        <v>1500</v>
      </c>
    </row>
    <row r="8" spans="1:7" s="38" customFormat="1" ht="14.25" x14ac:dyDescent="0.2">
      <c r="A8" s="17" t="s">
        <v>158</v>
      </c>
      <c r="B8" s="406" t="s">
        <v>157</v>
      </c>
      <c r="C8" s="407"/>
      <c r="D8" s="408"/>
      <c r="E8" s="18">
        <f t="shared" ref="E8" si="0">SUM(E7)</f>
        <v>1500</v>
      </c>
    </row>
    <row r="9" spans="1:7" s="51" customFormat="1" x14ac:dyDescent="0.25">
      <c r="A9" s="11" t="s">
        <v>156</v>
      </c>
      <c r="B9" s="11" t="s">
        <v>3</v>
      </c>
      <c r="C9" s="45"/>
      <c r="D9" s="11" t="s">
        <v>4</v>
      </c>
      <c r="E9" s="12">
        <v>50</v>
      </c>
    </row>
    <row r="10" spans="1:7" s="51" customFormat="1" x14ac:dyDescent="0.25">
      <c r="A10" s="11" t="s">
        <v>156</v>
      </c>
      <c r="B10" s="11" t="s">
        <v>9</v>
      </c>
      <c r="C10" s="45"/>
      <c r="D10" s="11" t="s">
        <v>12</v>
      </c>
      <c r="E10" s="12">
        <v>400</v>
      </c>
    </row>
    <row r="11" spans="1:7" s="51" customFormat="1" x14ac:dyDescent="0.25">
      <c r="A11" s="6" t="s">
        <v>156</v>
      </c>
      <c r="B11" s="6" t="s">
        <v>13</v>
      </c>
      <c r="C11" s="45"/>
      <c r="D11" s="6" t="s">
        <v>14</v>
      </c>
      <c r="E11" s="7">
        <v>50</v>
      </c>
    </row>
    <row r="12" spans="1:7" s="51" customFormat="1" x14ac:dyDescent="0.25">
      <c r="A12" s="6" t="s">
        <v>156</v>
      </c>
      <c r="B12" s="6" t="s">
        <v>82</v>
      </c>
      <c r="C12" s="45"/>
      <c r="D12" s="6" t="s">
        <v>81</v>
      </c>
      <c r="E12" s="7">
        <v>50</v>
      </c>
    </row>
    <row r="13" spans="1:7" s="38" customFormat="1" x14ac:dyDescent="0.2">
      <c r="A13" s="17" t="s">
        <v>156</v>
      </c>
      <c r="B13" s="406" t="s">
        <v>155</v>
      </c>
      <c r="C13" s="413"/>
      <c r="D13" s="414"/>
      <c r="E13" s="18">
        <f>SUM(E9:E12)</f>
        <v>550</v>
      </c>
    </row>
    <row r="14" spans="1:7" s="51" customFormat="1" x14ac:dyDescent="0.25">
      <c r="A14" s="6" t="s">
        <v>61</v>
      </c>
      <c r="B14" s="6" t="s">
        <v>3</v>
      </c>
      <c r="C14" s="45"/>
      <c r="D14" s="6" t="s">
        <v>4</v>
      </c>
      <c r="E14" s="7">
        <v>40</v>
      </c>
    </row>
    <row r="15" spans="1:7" s="51" customFormat="1" x14ac:dyDescent="0.25">
      <c r="A15" s="6" t="s">
        <v>61</v>
      </c>
      <c r="B15" s="6" t="s">
        <v>9</v>
      </c>
      <c r="C15" s="45"/>
      <c r="D15" s="6" t="s">
        <v>12</v>
      </c>
      <c r="E15" s="7">
        <v>715</v>
      </c>
    </row>
    <row r="16" spans="1:7" s="51" customFormat="1" x14ac:dyDescent="0.25">
      <c r="A16" s="6" t="s">
        <v>61</v>
      </c>
      <c r="B16" s="6" t="s">
        <v>13</v>
      </c>
      <c r="C16" s="45"/>
      <c r="D16" s="6" t="s">
        <v>14</v>
      </c>
      <c r="E16" s="7">
        <v>50</v>
      </c>
    </row>
    <row r="17" spans="1:5" s="51" customFormat="1" x14ac:dyDescent="0.25">
      <c r="A17" s="6" t="s">
        <v>61</v>
      </c>
      <c r="B17" s="6" t="s">
        <v>82</v>
      </c>
      <c r="C17" s="45"/>
      <c r="D17" s="6" t="s">
        <v>81</v>
      </c>
      <c r="E17" s="7">
        <v>400</v>
      </c>
    </row>
    <row r="18" spans="1:5" s="38" customFormat="1" x14ac:dyDescent="0.2">
      <c r="A18" s="17" t="s">
        <v>61</v>
      </c>
      <c r="B18" s="406" t="s">
        <v>60</v>
      </c>
      <c r="C18" s="413"/>
      <c r="D18" s="414"/>
      <c r="E18" s="18">
        <f t="shared" ref="E18" si="1">SUM(E14:E17)</f>
        <v>1205</v>
      </c>
    </row>
    <row r="19" spans="1:5" s="51" customFormat="1" x14ac:dyDescent="0.25">
      <c r="A19" s="6" t="s">
        <v>152</v>
      </c>
      <c r="B19" s="6" t="s">
        <v>154</v>
      </c>
      <c r="C19" s="45"/>
      <c r="D19" s="6" t="s">
        <v>153</v>
      </c>
      <c r="E19" s="7">
        <v>20</v>
      </c>
    </row>
    <row r="20" spans="1:5" s="51" customFormat="1" x14ac:dyDescent="0.25">
      <c r="A20" s="6" t="s">
        <v>152</v>
      </c>
      <c r="B20" s="6" t="s">
        <v>3</v>
      </c>
      <c r="C20" s="45"/>
      <c r="D20" s="6" t="s">
        <v>4</v>
      </c>
      <c r="E20" s="7">
        <v>110</v>
      </c>
    </row>
    <row r="21" spans="1:5" s="51" customFormat="1" x14ac:dyDescent="0.25">
      <c r="A21" s="6" t="s">
        <v>152</v>
      </c>
      <c r="B21" s="6" t="s">
        <v>53</v>
      </c>
      <c r="C21" s="45"/>
      <c r="D21" s="6" t="s">
        <v>52</v>
      </c>
      <c r="E21" s="7">
        <v>5</v>
      </c>
    </row>
    <row r="22" spans="1:5" s="51" customFormat="1" x14ac:dyDescent="0.25">
      <c r="A22" s="6" t="s">
        <v>152</v>
      </c>
      <c r="B22" s="6" t="s">
        <v>5</v>
      </c>
      <c r="C22" s="45"/>
      <c r="D22" s="6" t="s">
        <v>6</v>
      </c>
      <c r="E22" s="7">
        <v>50</v>
      </c>
    </row>
    <row r="23" spans="1:5" s="51" customFormat="1" x14ac:dyDescent="0.25">
      <c r="A23" s="6" t="s">
        <v>152</v>
      </c>
      <c r="B23" s="6" t="s">
        <v>9</v>
      </c>
      <c r="C23" s="45"/>
      <c r="D23" s="6" t="s">
        <v>12</v>
      </c>
      <c r="E23" s="7">
        <v>2080</v>
      </c>
    </row>
    <row r="24" spans="1:5" s="51" customFormat="1" x14ac:dyDescent="0.25">
      <c r="A24" s="6" t="s">
        <v>152</v>
      </c>
      <c r="B24" s="6" t="s">
        <v>13</v>
      </c>
      <c r="C24" s="45"/>
      <c r="D24" s="6" t="s">
        <v>14</v>
      </c>
      <c r="E24" s="7">
        <v>250</v>
      </c>
    </row>
    <row r="25" spans="1:5" s="51" customFormat="1" x14ac:dyDescent="0.25">
      <c r="A25" s="6" t="s">
        <v>152</v>
      </c>
      <c r="B25" s="6" t="s">
        <v>82</v>
      </c>
      <c r="C25" s="45"/>
      <c r="D25" s="6" t="s">
        <v>81</v>
      </c>
      <c r="E25" s="7">
        <v>500</v>
      </c>
    </row>
    <row r="26" spans="1:5" s="38" customFormat="1" ht="14.25" x14ac:dyDescent="0.2">
      <c r="A26" s="17" t="s">
        <v>152</v>
      </c>
      <c r="B26" s="17" t="s">
        <v>151</v>
      </c>
      <c r="C26" s="17"/>
      <c r="D26" s="17"/>
      <c r="E26" s="18">
        <f>SUM(E19:E25)</f>
        <v>3015</v>
      </c>
    </row>
    <row r="27" spans="1:5" s="51" customFormat="1" x14ac:dyDescent="0.25">
      <c r="A27" s="6" t="s">
        <v>99</v>
      </c>
      <c r="B27" s="6" t="s">
        <v>101</v>
      </c>
      <c r="C27" s="45"/>
      <c r="D27" s="6" t="s">
        <v>100</v>
      </c>
      <c r="E27" s="7">
        <v>200</v>
      </c>
    </row>
    <row r="28" spans="1:5" s="51" customFormat="1" x14ac:dyDescent="0.25">
      <c r="A28" s="6" t="s">
        <v>99</v>
      </c>
      <c r="B28" s="6" t="s">
        <v>9</v>
      </c>
      <c r="C28" s="45"/>
      <c r="D28" s="6" t="s">
        <v>12</v>
      </c>
      <c r="E28" s="7">
        <v>100</v>
      </c>
    </row>
    <row r="29" spans="1:5" s="51" customFormat="1" x14ac:dyDescent="0.25">
      <c r="A29" s="6" t="s">
        <v>99</v>
      </c>
      <c r="B29" s="6" t="s">
        <v>13</v>
      </c>
      <c r="C29" s="45"/>
      <c r="D29" s="6" t="s">
        <v>14</v>
      </c>
      <c r="E29" s="7">
        <v>30</v>
      </c>
    </row>
    <row r="30" spans="1:5" s="51" customFormat="1" x14ac:dyDescent="0.25">
      <c r="A30" s="6" t="s">
        <v>99</v>
      </c>
      <c r="B30" s="6" t="s">
        <v>82</v>
      </c>
      <c r="C30" s="45"/>
      <c r="D30" s="6" t="s">
        <v>81</v>
      </c>
      <c r="E30" s="7">
        <v>100</v>
      </c>
    </row>
    <row r="31" spans="1:5" s="51" customFormat="1" x14ac:dyDescent="0.25">
      <c r="A31" s="6" t="s">
        <v>99</v>
      </c>
      <c r="B31" s="6" t="s">
        <v>119</v>
      </c>
      <c r="C31" s="45"/>
      <c r="D31" s="6" t="s">
        <v>118</v>
      </c>
      <c r="E31" s="7">
        <v>300</v>
      </c>
    </row>
    <row r="32" spans="1:5" s="38" customFormat="1" ht="14.25" x14ac:dyDescent="0.2">
      <c r="A32" s="17" t="s">
        <v>99</v>
      </c>
      <c r="B32" s="17" t="s">
        <v>98</v>
      </c>
      <c r="C32" s="17"/>
      <c r="D32" s="61"/>
      <c r="E32" s="18">
        <f t="shared" ref="E32" si="2">SUM(E27:E31)</f>
        <v>730</v>
      </c>
    </row>
    <row r="33" spans="1:5" s="51" customFormat="1" x14ac:dyDescent="0.25">
      <c r="A33" s="6" t="s">
        <v>146</v>
      </c>
      <c r="B33" s="6" t="s">
        <v>150</v>
      </c>
      <c r="C33" s="45"/>
      <c r="D33" s="6" t="s">
        <v>149</v>
      </c>
      <c r="E33" s="7">
        <v>10</v>
      </c>
    </row>
    <row r="34" spans="1:5" s="51" customFormat="1" x14ac:dyDescent="0.25">
      <c r="A34" s="6" t="s">
        <v>146</v>
      </c>
      <c r="B34" s="6" t="s">
        <v>9</v>
      </c>
      <c r="C34" s="45"/>
      <c r="D34" s="6" t="s">
        <v>12</v>
      </c>
      <c r="E34" s="7">
        <v>100</v>
      </c>
    </row>
    <row r="35" spans="1:5" s="51" customFormat="1" x14ac:dyDescent="0.25">
      <c r="A35" s="6" t="s">
        <v>146</v>
      </c>
      <c r="B35" s="6" t="s">
        <v>148</v>
      </c>
      <c r="C35" s="45"/>
      <c r="D35" s="6" t="s">
        <v>147</v>
      </c>
      <c r="E35" s="7">
        <v>150</v>
      </c>
    </row>
    <row r="36" spans="1:5" s="38" customFormat="1" ht="14.25" x14ac:dyDescent="0.2">
      <c r="A36" s="17" t="s">
        <v>146</v>
      </c>
      <c r="B36" s="17" t="s">
        <v>145</v>
      </c>
      <c r="C36" s="17"/>
      <c r="D36" s="17"/>
      <c r="E36" s="18">
        <f t="shared" ref="E36" si="3">SUM(E33:E35)</f>
        <v>260</v>
      </c>
    </row>
    <row r="37" spans="1:5" s="51" customFormat="1" x14ac:dyDescent="0.25">
      <c r="A37" s="84" t="s">
        <v>16</v>
      </c>
      <c r="B37" s="85"/>
      <c r="C37" s="85"/>
      <c r="D37" s="85"/>
      <c r="E37" s="86">
        <f>E8+E13+E18+E26+E32+E36</f>
        <v>7260</v>
      </c>
    </row>
    <row r="67" spans="1:5" x14ac:dyDescent="0.25">
      <c r="A67" s="409" t="s">
        <v>659</v>
      </c>
      <c r="B67" s="409"/>
      <c r="C67" s="409"/>
      <c r="D67" s="409"/>
      <c r="E67" s="409"/>
    </row>
  </sheetData>
  <mergeCells count="4">
    <mergeCell ref="B8:D8"/>
    <mergeCell ref="A67:E67"/>
    <mergeCell ref="B13:D13"/>
    <mergeCell ref="B18:D18"/>
  </mergeCells>
  <pageMargins left="0.7" right="0.7" top="0.75" bottom="0.75" header="0.3" footer="0.3"/>
  <pageSetup paperSize="9" scale="75" orientation="portrait" r:id="rId1"/>
  <headerFooter>
    <oddHeader>&amp;RP10-002677/2022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G66"/>
  <sheetViews>
    <sheetView view="pageLayout" topLeftCell="A43" zoomScaleNormal="100" workbookViewId="0">
      <selection activeCell="A66" sqref="A66:E66"/>
    </sheetView>
  </sheetViews>
  <sheetFormatPr defaultColWidth="11.7109375" defaultRowHeight="15" x14ac:dyDescent="0.25"/>
  <cols>
    <col min="1" max="1" width="10.140625" customWidth="1"/>
    <col min="2" max="2" width="8.140625" customWidth="1"/>
    <col min="3" max="3" width="14.28515625" customWidth="1"/>
    <col min="4" max="4" width="69.28515625" customWidth="1"/>
    <col min="5" max="5" width="14.42578125" style="1" customWidth="1"/>
  </cols>
  <sheetData>
    <row r="1" spans="1:7" ht="16.5" x14ac:dyDescent="0.25">
      <c r="B1" s="28"/>
      <c r="C1" s="28"/>
      <c r="D1" s="28"/>
      <c r="E1" s="125" t="s">
        <v>733</v>
      </c>
    </row>
    <row r="2" spans="1:7" s="38" customFormat="1" ht="16.5" x14ac:dyDescent="0.2">
      <c r="A2" s="28" t="s">
        <v>312</v>
      </c>
      <c r="B2" s="28"/>
      <c r="C2" s="28"/>
      <c r="D2" s="28"/>
      <c r="E2" s="76" t="s">
        <v>240</v>
      </c>
    </row>
    <row r="3" spans="1:7" s="38" customFormat="1" ht="16.5" x14ac:dyDescent="0.2">
      <c r="A3" s="28"/>
      <c r="B3" s="28"/>
      <c r="C3" s="28"/>
      <c r="D3" s="68"/>
      <c r="E3" s="28"/>
      <c r="F3" s="29"/>
      <c r="G3" s="40"/>
    </row>
    <row r="4" spans="1:7" s="38" customFormat="1" ht="14.25" x14ac:dyDescent="0.2">
      <c r="A4" s="69" t="s">
        <v>0</v>
      </c>
      <c r="B4" s="70" t="s">
        <v>1</v>
      </c>
      <c r="C4" s="69" t="s">
        <v>334</v>
      </c>
      <c r="D4" s="31" t="s">
        <v>238</v>
      </c>
      <c r="E4" s="30" t="s">
        <v>682</v>
      </c>
    </row>
    <row r="5" spans="1:7" s="38" customFormat="1" ht="14.25" x14ac:dyDescent="0.2">
      <c r="A5" s="71"/>
      <c r="B5" s="72"/>
      <c r="C5" s="71"/>
      <c r="D5" s="72"/>
      <c r="E5" s="73" t="s">
        <v>333</v>
      </c>
    </row>
    <row r="6" spans="1:7" s="38" customFormat="1" ht="14.25" x14ac:dyDescent="0.2">
      <c r="A6" s="32"/>
      <c r="B6" s="33"/>
      <c r="C6" s="32"/>
      <c r="D6" s="33"/>
      <c r="E6" s="32">
        <v>2022</v>
      </c>
    </row>
    <row r="7" spans="1:7" s="51" customFormat="1" x14ac:dyDescent="0.25">
      <c r="A7" s="48" t="s">
        <v>161</v>
      </c>
      <c r="B7" s="48" t="s">
        <v>3</v>
      </c>
      <c r="C7" s="26"/>
      <c r="D7" s="46" t="s">
        <v>4</v>
      </c>
      <c r="E7" s="49">
        <v>40</v>
      </c>
    </row>
    <row r="8" spans="1:7" s="51" customFormat="1" x14ac:dyDescent="0.25">
      <c r="A8" s="48" t="s">
        <v>161</v>
      </c>
      <c r="B8" s="48" t="s">
        <v>53</v>
      </c>
      <c r="C8" s="26"/>
      <c r="D8" s="46" t="s">
        <v>52</v>
      </c>
      <c r="E8" s="49">
        <v>30</v>
      </c>
    </row>
    <row r="9" spans="1:7" s="51" customFormat="1" x14ac:dyDescent="0.25">
      <c r="A9" s="48" t="s">
        <v>161</v>
      </c>
      <c r="B9" s="48" t="s">
        <v>101</v>
      </c>
      <c r="C9" s="26"/>
      <c r="D9" s="46" t="s">
        <v>100</v>
      </c>
      <c r="E9" s="49">
        <v>100</v>
      </c>
    </row>
    <row r="10" spans="1:7" s="51" customFormat="1" x14ac:dyDescent="0.25">
      <c r="A10" s="48" t="s">
        <v>161</v>
      </c>
      <c r="B10" s="48" t="s">
        <v>9</v>
      </c>
      <c r="C10" s="26"/>
      <c r="D10" s="46" t="s">
        <v>12</v>
      </c>
      <c r="E10" s="49">
        <v>600</v>
      </c>
    </row>
    <row r="11" spans="1:7" s="51" customFormat="1" x14ac:dyDescent="0.25">
      <c r="A11" s="48" t="s">
        <v>161</v>
      </c>
      <c r="B11" s="48" t="s">
        <v>13</v>
      </c>
      <c r="C11" s="26"/>
      <c r="D11" s="46" t="s">
        <v>14</v>
      </c>
      <c r="E11" s="49">
        <v>150</v>
      </c>
    </row>
    <row r="12" spans="1:7" s="51" customFormat="1" x14ac:dyDescent="0.25">
      <c r="A12" s="48" t="s">
        <v>161</v>
      </c>
      <c r="B12" s="48" t="s">
        <v>82</v>
      </c>
      <c r="C12" s="26"/>
      <c r="D12" s="46" t="s">
        <v>81</v>
      </c>
      <c r="E12" s="49">
        <v>250</v>
      </c>
    </row>
    <row r="13" spans="1:7" s="51" customFormat="1" x14ac:dyDescent="0.25">
      <c r="A13" s="48" t="s">
        <v>161</v>
      </c>
      <c r="B13" s="48" t="s">
        <v>109</v>
      </c>
      <c r="C13" s="26"/>
      <c r="D13" s="46" t="s">
        <v>108</v>
      </c>
      <c r="E13" s="49">
        <v>60</v>
      </c>
    </row>
    <row r="14" spans="1:7" s="51" customFormat="1" x14ac:dyDescent="0.25">
      <c r="A14" s="47" t="s">
        <v>161</v>
      </c>
      <c r="B14" s="418" t="s">
        <v>162</v>
      </c>
      <c r="C14" s="413"/>
      <c r="D14" s="414"/>
      <c r="E14" s="18">
        <f t="shared" ref="E14" si="0">SUM(E7:E13)</f>
        <v>1230</v>
      </c>
    </row>
    <row r="15" spans="1:7" s="51" customFormat="1" x14ac:dyDescent="0.25">
      <c r="A15" s="48" t="s">
        <v>163</v>
      </c>
      <c r="B15" s="48" t="s">
        <v>86</v>
      </c>
      <c r="C15" s="26"/>
      <c r="D15" s="46" t="s">
        <v>85</v>
      </c>
      <c r="E15" s="49">
        <v>10</v>
      </c>
    </row>
    <row r="16" spans="1:7" s="51" customFormat="1" x14ac:dyDescent="0.25">
      <c r="A16" s="48" t="s">
        <v>163</v>
      </c>
      <c r="B16" s="48" t="s">
        <v>3</v>
      </c>
      <c r="C16" s="26"/>
      <c r="D16" s="46" t="s">
        <v>4</v>
      </c>
      <c r="E16" s="49">
        <v>30</v>
      </c>
    </row>
    <row r="17" spans="1:5" s="51" customFormat="1" x14ac:dyDescent="0.25">
      <c r="A17" s="48" t="s">
        <v>163</v>
      </c>
      <c r="B17" s="48" t="s">
        <v>53</v>
      </c>
      <c r="C17" s="26"/>
      <c r="D17" s="46" t="s">
        <v>52</v>
      </c>
      <c r="E17" s="49">
        <v>20</v>
      </c>
    </row>
    <row r="18" spans="1:5" s="51" customFormat="1" x14ac:dyDescent="0.25">
      <c r="A18" s="48" t="s">
        <v>163</v>
      </c>
      <c r="B18" s="48" t="s">
        <v>101</v>
      </c>
      <c r="C18" s="26"/>
      <c r="D18" s="46" t="s">
        <v>100</v>
      </c>
      <c r="E18" s="49">
        <v>150</v>
      </c>
    </row>
    <row r="19" spans="1:5" s="51" customFormat="1" x14ac:dyDescent="0.25">
      <c r="A19" s="48" t="s">
        <v>163</v>
      </c>
      <c r="B19" s="48" t="s">
        <v>9</v>
      </c>
      <c r="C19" s="26"/>
      <c r="D19" s="46" t="s">
        <v>12</v>
      </c>
      <c r="E19" s="49">
        <v>300</v>
      </c>
    </row>
    <row r="20" spans="1:5" s="51" customFormat="1" x14ac:dyDescent="0.25">
      <c r="A20" s="48" t="s">
        <v>163</v>
      </c>
      <c r="B20" s="48" t="s">
        <v>13</v>
      </c>
      <c r="C20" s="26"/>
      <c r="D20" s="46" t="s">
        <v>14</v>
      </c>
      <c r="E20" s="49">
        <v>120</v>
      </c>
    </row>
    <row r="21" spans="1:5" s="51" customFormat="1" x14ac:dyDescent="0.25">
      <c r="A21" s="48" t="s">
        <v>163</v>
      </c>
      <c r="B21" s="48" t="s">
        <v>82</v>
      </c>
      <c r="C21" s="26"/>
      <c r="D21" s="46" t="s">
        <v>81</v>
      </c>
      <c r="E21" s="49">
        <v>30</v>
      </c>
    </row>
    <row r="22" spans="1:5" s="51" customFormat="1" x14ac:dyDescent="0.25">
      <c r="A22" s="47" t="s">
        <v>163</v>
      </c>
      <c r="B22" s="47" t="s">
        <v>164</v>
      </c>
      <c r="C22" s="47"/>
      <c r="D22" s="47"/>
      <c r="E22" s="18">
        <f t="shared" ref="E22" si="1">SUM(E15:E21)</f>
        <v>660</v>
      </c>
    </row>
    <row r="23" spans="1:5" s="51" customFormat="1" x14ac:dyDescent="0.25">
      <c r="A23" s="48" t="s">
        <v>99</v>
      </c>
      <c r="B23" s="48" t="s">
        <v>3</v>
      </c>
      <c r="C23" s="26"/>
      <c r="D23" s="46" t="s">
        <v>4</v>
      </c>
      <c r="E23" s="49">
        <v>25</v>
      </c>
    </row>
    <row r="24" spans="1:5" s="51" customFormat="1" x14ac:dyDescent="0.25">
      <c r="A24" s="48" t="s">
        <v>99</v>
      </c>
      <c r="B24" s="48" t="s">
        <v>101</v>
      </c>
      <c r="C24" s="26"/>
      <c r="D24" s="46" t="s">
        <v>100</v>
      </c>
      <c r="E24" s="49">
        <v>300</v>
      </c>
    </row>
    <row r="25" spans="1:5" s="51" customFormat="1" x14ac:dyDescent="0.25">
      <c r="A25" s="48" t="s">
        <v>99</v>
      </c>
      <c r="B25" s="48" t="s">
        <v>9</v>
      </c>
      <c r="C25" s="26"/>
      <c r="D25" s="46" t="s">
        <v>12</v>
      </c>
      <c r="E25" s="49">
        <v>170</v>
      </c>
    </row>
    <row r="26" spans="1:5" s="51" customFormat="1" x14ac:dyDescent="0.25">
      <c r="A26" s="48" t="s">
        <v>99</v>
      </c>
      <c r="B26" s="48" t="s">
        <v>13</v>
      </c>
      <c r="C26" s="26"/>
      <c r="D26" s="46" t="s">
        <v>14</v>
      </c>
      <c r="E26" s="49">
        <v>25</v>
      </c>
    </row>
    <row r="27" spans="1:5" s="51" customFormat="1" x14ac:dyDescent="0.25">
      <c r="A27" s="48" t="s">
        <v>99</v>
      </c>
      <c r="B27" s="48" t="s">
        <v>82</v>
      </c>
      <c r="C27" s="26"/>
      <c r="D27" s="46" t="s">
        <v>81</v>
      </c>
      <c r="E27" s="49">
        <v>70</v>
      </c>
    </row>
    <row r="28" spans="1:5" s="51" customFormat="1" x14ac:dyDescent="0.25">
      <c r="A28" s="47" t="s">
        <v>99</v>
      </c>
      <c r="B28" s="47" t="s">
        <v>98</v>
      </c>
      <c r="C28" s="47"/>
      <c r="D28" s="47"/>
      <c r="E28" s="18">
        <f t="shared" ref="E28" si="2">SUM(E23:E27)</f>
        <v>590</v>
      </c>
    </row>
    <row r="29" spans="1:5" x14ac:dyDescent="0.25">
      <c r="A29" s="81" t="s">
        <v>16</v>
      </c>
      <c r="B29" s="82"/>
      <c r="C29" s="82"/>
      <c r="D29" s="82"/>
      <c r="E29" s="83">
        <f t="shared" ref="E29" si="3">E14+E22+E28</f>
        <v>2480</v>
      </c>
    </row>
    <row r="34" spans="4:4" x14ac:dyDescent="0.25">
      <c r="D34" s="60"/>
    </row>
    <row r="66" spans="1:5" x14ac:dyDescent="0.25">
      <c r="A66" s="409" t="s">
        <v>660</v>
      </c>
      <c r="B66" s="409"/>
      <c r="C66" s="409"/>
      <c r="D66" s="409"/>
      <c r="E66" s="409"/>
    </row>
  </sheetData>
  <mergeCells count="2">
    <mergeCell ref="A66:E66"/>
    <mergeCell ref="B14:D14"/>
  </mergeCells>
  <pageMargins left="0.7" right="0.7" top="0.75" bottom="0.75" header="0.3" footer="0.3"/>
  <pageSetup paperSize="9" scale="75" orientation="portrait" r:id="rId1"/>
  <headerFooter>
    <oddHeader>&amp;RP10-002677/2022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G66"/>
  <sheetViews>
    <sheetView view="pageLayout" topLeftCell="A49" zoomScaleNormal="100" workbookViewId="0">
      <selection activeCell="A66" sqref="A66:E66"/>
    </sheetView>
  </sheetViews>
  <sheetFormatPr defaultColWidth="11.7109375" defaultRowHeight="15" x14ac:dyDescent="0.25"/>
  <cols>
    <col min="1" max="1" width="10.140625" customWidth="1"/>
    <col min="2" max="2" width="8.140625" customWidth="1"/>
    <col min="3" max="3" width="14.28515625" customWidth="1"/>
    <col min="4" max="4" width="69.28515625" customWidth="1"/>
    <col min="5" max="5" width="14.42578125" style="1" customWidth="1"/>
  </cols>
  <sheetData>
    <row r="1" spans="1:7" ht="16.5" x14ac:dyDescent="0.25">
      <c r="B1" s="28"/>
      <c r="C1" s="28"/>
      <c r="D1" s="28"/>
      <c r="E1" s="125" t="s">
        <v>734</v>
      </c>
    </row>
    <row r="2" spans="1:7" s="38" customFormat="1" ht="16.5" x14ac:dyDescent="0.2">
      <c r="A2" s="28" t="s">
        <v>313</v>
      </c>
      <c r="B2" s="28"/>
      <c r="C2" s="28"/>
      <c r="D2" s="28"/>
      <c r="E2" s="76" t="s">
        <v>240</v>
      </c>
    </row>
    <row r="3" spans="1:7" s="38" customFormat="1" ht="16.5" x14ac:dyDescent="0.2">
      <c r="A3" s="28"/>
      <c r="B3" s="28"/>
      <c r="C3" s="28"/>
      <c r="D3" s="68"/>
      <c r="E3" s="28"/>
      <c r="F3" s="29"/>
      <c r="G3" s="40"/>
    </row>
    <row r="4" spans="1:7" s="38" customFormat="1" ht="14.25" x14ac:dyDescent="0.2">
      <c r="A4" s="69" t="s">
        <v>0</v>
      </c>
      <c r="B4" s="70" t="s">
        <v>1</v>
      </c>
      <c r="C4" s="69" t="s">
        <v>334</v>
      </c>
      <c r="D4" s="31" t="s">
        <v>238</v>
      </c>
      <c r="E4" s="30" t="s">
        <v>682</v>
      </c>
    </row>
    <row r="5" spans="1:7" s="38" customFormat="1" ht="14.25" x14ac:dyDescent="0.2">
      <c r="A5" s="71"/>
      <c r="B5" s="72"/>
      <c r="C5" s="71"/>
      <c r="D5" s="72"/>
      <c r="E5" s="73" t="s">
        <v>333</v>
      </c>
    </row>
    <row r="6" spans="1:7" s="38" customFormat="1" ht="14.25" x14ac:dyDescent="0.2">
      <c r="A6" s="32"/>
      <c r="B6" s="33"/>
      <c r="C6" s="32"/>
      <c r="D6" s="33"/>
      <c r="E6" s="32">
        <v>2022</v>
      </c>
    </row>
    <row r="7" spans="1:7" s="51" customFormat="1" x14ac:dyDescent="0.25">
      <c r="A7" s="48" t="s">
        <v>61</v>
      </c>
      <c r="B7" s="48" t="s">
        <v>3</v>
      </c>
      <c r="C7" s="207" t="s">
        <v>330</v>
      </c>
      <c r="D7" s="46" t="s">
        <v>4</v>
      </c>
      <c r="E7" s="49">
        <v>40</v>
      </c>
    </row>
    <row r="8" spans="1:7" s="51" customFormat="1" ht="15.75" customHeight="1" x14ac:dyDescent="0.25">
      <c r="A8" s="48" t="s">
        <v>61</v>
      </c>
      <c r="B8" s="48" t="s">
        <v>53</v>
      </c>
      <c r="C8" s="207" t="s">
        <v>330</v>
      </c>
      <c r="D8" s="46" t="s">
        <v>52</v>
      </c>
      <c r="E8" s="49">
        <v>240</v>
      </c>
    </row>
    <row r="9" spans="1:7" s="51" customFormat="1" ht="15.75" customHeight="1" x14ac:dyDescent="0.25">
      <c r="A9" s="48" t="s">
        <v>61</v>
      </c>
      <c r="B9" s="48" t="s">
        <v>5</v>
      </c>
      <c r="C9" s="207" t="s">
        <v>330</v>
      </c>
      <c r="D9" s="46" t="s">
        <v>6</v>
      </c>
      <c r="E9" s="49">
        <v>100</v>
      </c>
    </row>
    <row r="10" spans="1:7" s="51" customFormat="1" x14ac:dyDescent="0.25">
      <c r="A10" s="48" t="s">
        <v>61</v>
      </c>
      <c r="B10" s="48" t="s">
        <v>5</v>
      </c>
      <c r="C10" s="207" t="s">
        <v>331</v>
      </c>
      <c r="D10" s="46" t="s">
        <v>6</v>
      </c>
      <c r="E10" s="49">
        <v>100</v>
      </c>
    </row>
    <row r="11" spans="1:7" s="51" customFormat="1" x14ac:dyDescent="0.25">
      <c r="A11" s="48" t="s">
        <v>61</v>
      </c>
      <c r="B11" s="48" t="s">
        <v>9</v>
      </c>
      <c r="C11" s="207" t="s">
        <v>330</v>
      </c>
      <c r="D11" s="46" t="s">
        <v>12</v>
      </c>
      <c r="E11" s="49">
        <v>650</v>
      </c>
    </row>
    <row r="12" spans="1:7" s="51" customFormat="1" x14ac:dyDescent="0.25">
      <c r="A12" s="48" t="s">
        <v>61</v>
      </c>
      <c r="B12" s="48" t="s">
        <v>9</v>
      </c>
      <c r="C12" s="207" t="s">
        <v>331</v>
      </c>
      <c r="D12" s="46" t="s">
        <v>12</v>
      </c>
      <c r="E12" s="49">
        <v>100</v>
      </c>
    </row>
    <row r="13" spans="1:7" s="51" customFormat="1" x14ac:dyDescent="0.25">
      <c r="A13" s="48" t="s">
        <v>61</v>
      </c>
      <c r="B13" s="48" t="s">
        <v>13</v>
      </c>
      <c r="C13" s="207" t="s">
        <v>330</v>
      </c>
      <c r="D13" s="46" t="s">
        <v>14</v>
      </c>
      <c r="E13" s="49">
        <v>40</v>
      </c>
    </row>
    <row r="14" spans="1:7" s="51" customFormat="1" x14ac:dyDescent="0.25">
      <c r="A14" s="48" t="s">
        <v>61</v>
      </c>
      <c r="B14" s="48">
        <v>5194</v>
      </c>
      <c r="C14" s="207" t="s">
        <v>330</v>
      </c>
      <c r="D14" s="46" t="s">
        <v>81</v>
      </c>
      <c r="E14" s="49">
        <v>30</v>
      </c>
    </row>
    <row r="15" spans="1:7" s="51" customFormat="1" x14ac:dyDescent="0.25">
      <c r="A15" s="48" t="s">
        <v>61</v>
      </c>
      <c r="B15" s="48" t="s">
        <v>107</v>
      </c>
      <c r="C15" s="207" t="s">
        <v>330</v>
      </c>
      <c r="D15" s="46" t="s">
        <v>106</v>
      </c>
      <c r="E15" s="49">
        <v>100</v>
      </c>
    </row>
    <row r="16" spans="1:7" s="51" customFormat="1" x14ac:dyDescent="0.25">
      <c r="A16" s="47" t="s">
        <v>61</v>
      </c>
      <c r="B16" s="418" t="s">
        <v>60</v>
      </c>
      <c r="C16" s="419"/>
      <c r="D16" s="420"/>
      <c r="E16" s="18">
        <f>SUM(E7:E15)</f>
        <v>1400</v>
      </c>
    </row>
    <row r="17" spans="1:5" s="51" customFormat="1" x14ac:dyDescent="0.25">
      <c r="A17" s="48" t="s">
        <v>166</v>
      </c>
      <c r="B17" s="48" t="s">
        <v>3</v>
      </c>
      <c r="C17" s="207" t="s">
        <v>332</v>
      </c>
      <c r="D17" s="46" t="s">
        <v>4</v>
      </c>
      <c r="E17" s="49">
        <v>320</v>
      </c>
    </row>
    <row r="18" spans="1:5" s="51" customFormat="1" x14ac:dyDescent="0.25">
      <c r="A18" s="48" t="s">
        <v>166</v>
      </c>
      <c r="B18" s="48" t="s">
        <v>5</v>
      </c>
      <c r="C18" s="207" t="s">
        <v>332</v>
      </c>
      <c r="D18" s="46" t="s">
        <v>6</v>
      </c>
      <c r="E18" s="49">
        <v>100</v>
      </c>
    </row>
    <row r="19" spans="1:5" s="51" customFormat="1" x14ac:dyDescent="0.25">
      <c r="A19" s="48" t="s">
        <v>166</v>
      </c>
      <c r="B19" s="48" t="s">
        <v>9</v>
      </c>
      <c r="C19" s="207" t="s">
        <v>332</v>
      </c>
      <c r="D19" s="46" t="s">
        <v>12</v>
      </c>
      <c r="E19" s="49">
        <f>1700+2632</f>
        <v>4332</v>
      </c>
    </row>
    <row r="20" spans="1:5" s="51" customFormat="1" x14ac:dyDescent="0.25">
      <c r="A20" s="48" t="s">
        <v>166</v>
      </c>
      <c r="B20" s="48" t="s">
        <v>13</v>
      </c>
      <c r="C20" s="207" t="s">
        <v>332</v>
      </c>
      <c r="D20" s="46" t="s">
        <v>14</v>
      </c>
      <c r="E20" s="49">
        <v>20</v>
      </c>
    </row>
    <row r="21" spans="1:5" s="51" customFormat="1" x14ac:dyDescent="0.25">
      <c r="A21" s="48" t="s">
        <v>166</v>
      </c>
      <c r="B21" s="48" t="s">
        <v>82</v>
      </c>
      <c r="C21" s="207" t="s">
        <v>332</v>
      </c>
      <c r="D21" s="46" t="s">
        <v>81</v>
      </c>
      <c r="E21" s="49">
        <v>10</v>
      </c>
    </row>
    <row r="22" spans="1:5" s="51" customFormat="1" x14ac:dyDescent="0.25">
      <c r="A22" s="47" t="s">
        <v>166</v>
      </c>
      <c r="B22" s="47" t="s">
        <v>165</v>
      </c>
      <c r="C22" s="47"/>
      <c r="D22" s="47"/>
      <c r="E22" s="18">
        <f t="shared" ref="E22" si="0">SUM(E17:E21)</f>
        <v>4782</v>
      </c>
    </row>
    <row r="23" spans="1:5" x14ac:dyDescent="0.25">
      <c r="A23" s="81" t="s">
        <v>16</v>
      </c>
      <c r="B23" s="82"/>
      <c r="C23" s="82"/>
      <c r="D23" s="82"/>
      <c r="E23" s="83">
        <f t="shared" ref="E23" si="1">E16+E22</f>
        <v>6182</v>
      </c>
    </row>
    <row r="36" spans="4:4" x14ac:dyDescent="0.25">
      <c r="D36" s="60"/>
    </row>
    <row r="66" spans="1:5" x14ac:dyDescent="0.25">
      <c r="A66" s="409" t="s">
        <v>751</v>
      </c>
      <c r="B66" s="409"/>
      <c r="C66" s="409"/>
      <c r="D66" s="409"/>
      <c r="E66" s="409"/>
    </row>
  </sheetData>
  <mergeCells count="2">
    <mergeCell ref="A66:E66"/>
    <mergeCell ref="B16:D16"/>
  </mergeCells>
  <pageMargins left="0.7" right="0.7" top="0.75" bottom="0.75" header="0.3" footer="0.3"/>
  <pageSetup paperSize="9" scale="75" orientation="portrait" r:id="rId1"/>
  <headerFooter>
    <oddHeader>&amp;RP10-002677/2022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G66"/>
  <sheetViews>
    <sheetView view="pageLayout" topLeftCell="A46" zoomScaleNormal="100" workbookViewId="0">
      <selection activeCell="A66" sqref="A66:E66"/>
    </sheetView>
  </sheetViews>
  <sheetFormatPr defaultColWidth="11.7109375" defaultRowHeight="15" x14ac:dyDescent="0.25"/>
  <cols>
    <col min="1" max="1" width="10.140625" customWidth="1"/>
    <col min="2" max="2" width="8.140625" customWidth="1"/>
    <col min="3" max="3" width="14.28515625" customWidth="1"/>
    <col min="4" max="4" width="69.28515625" customWidth="1"/>
    <col min="5" max="5" width="14.42578125" style="1" customWidth="1"/>
  </cols>
  <sheetData>
    <row r="1" spans="1:7" ht="16.5" x14ac:dyDescent="0.25">
      <c r="B1" s="28"/>
      <c r="C1" s="28"/>
      <c r="D1" s="28"/>
      <c r="E1" s="125" t="s">
        <v>735</v>
      </c>
    </row>
    <row r="2" spans="1:7" s="38" customFormat="1" ht="16.5" x14ac:dyDescent="0.2">
      <c r="A2" s="28" t="s">
        <v>315</v>
      </c>
      <c r="B2" s="28"/>
      <c r="C2" s="28"/>
      <c r="D2" s="28"/>
      <c r="E2" s="77" t="s">
        <v>240</v>
      </c>
    </row>
    <row r="3" spans="1:7" s="38" customFormat="1" ht="16.5" x14ac:dyDescent="0.2">
      <c r="A3" s="28"/>
      <c r="B3" s="28"/>
      <c r="C3" s="28"/>
      <c r="D3" s="68"/>
      <c r="E3" s="28"/>
      <c r="F3" s="29"/>
      <c r="G3" s="40"/>
    </row>
    <row r="4" spans="1:7" s="38" customFormat="1" ht="14.25" x14ac:dyDescent="0.2">
      <c r="A4" s="69" t="s">
        <v>0</v>
      </c>
      <c r="B4" s="70" t="s">
        <v>1</v>
      </c>
      <c r="C4" s="69" t="s">
        <v>334</v>
      </c>
      <c r="D4" s="31" t="s">
        <v>238</v>
      </c>
      <c r="E4" s="30" t="s">
        <v>682</v>
      </c>
    </row>
    <row r="5" spans="1:7" s="38" customFormat="1" ht="14.25" x14ac:dyDescent="0.2">
      <c r="A5" s="71"/>
      <c r="B5" s="72"/>
      <c r="C5" s="71"/>
      <c r="D5" s="72"/>
      <c r="E5" s="73" t="s">
        <v>333</v>
      </c>
    </row>
    <row r="6" spans="1:7" s="38" customFormat="1" ht="14.25" x14ac:dyDescent="0.2">
      <c r="A6" s="32"/>
      <c r="B6" s="33"/>
      <c r="C6" s="32"/>
      <c r="D6" s="33"/>
      <c r="E6" s="32">
        <v>2022</v>
      </c>
    </row>
    <row r="7" spans="1:7" x14ac:dyDescent="0.25">
      <c r="A7" s="2" t="s">
        <v>61</v>
      </c>
      <c r="B7" s="2" t="s">
        <v>109</v>
      </c>
      <c r="C7" s="3"/>
      <c r="D7" s="5" t="s">
        <v>108</v>
      </c>
      <c r="E7" s="4">
        <v>1500</v>
      </c>
    </row>
    <row r="8" spans="1:7" x14ac:dyDescent="0.25">
      <c r="A8" s="2" t="s">
        <v>61</v>
      </c>
      <c r="B8" s="2" t="s">
        <v>109</v>
      </c>
      <c r="C8" s="3" t="s">
        <v>170</v>
      </c>
      <c r="D8" s="5" t="s">
        <v>108</v>
      </c>
      <c r="E8" s="4">
        <v>5000</v>
      </c>
    </row>
    <row r="9" spans="1:7" s="51" customFormat="1" x14ac:dyDescent="0.25">
      <c r="A9" s="47" t="s">
        <v>61</v>
      </c>
      <c r="B9" s="418" t="s">
        <v>60</v>
      </c>
      <c r="C9" s="413"/>
      <c r="D9" s="414"/>
      <c r="E9" s="18">
        <f>SUM(E7:E8)</f>
        <v>6500</v>
      </c>
    </row>
    <row r="10" spans="1:7" x14ac:dyDescent="0.25">
      <c r="A10" s="2" t="s">
        <v>171</v>
      </c>
      <c r="B10" s="2" t="s">
        <v>107</v>
      </c>
      <c r="C10" s="25"/>
      <c r="D10" s="5" t="s">
        <v>106</v>
      </c>
      <c r="E10" s="4">
        <v>500</v>
      </c>
    </row>
    <row r="11" spans="1:7" s="51" customFormat="1" x14ac:dyDescent="0.25">
      <c r="A11" s="80" t="s">
        <v>171</v>
      </c>
      <c r="B11" s="47" t="s">
        <v>337</v>
      </c>
      <c r="C11" s="47"/>
      <c r="D11" s="47"/>
      <c r="E11" s="18">
        <f>SUM(E10:E10)</f>
        <v>500</v>
      </c>
    </row>
    <row r="12" spans="1:7" x14ac:dyDescent="0.25">
      <c r="A12" s="2" t="s">
        <v>161</v>
      </c>
      <c r="B12" s="2" t="s">
        <v>109</v>
      </c>
      <c r="C12" s="3"/>
      <c r="D12" s="5" t="s">
        <v>108</v>
      </c>
      <c r="E12" s="4">
        <v>965</v>
      </c>
    </row>
    <row r="13" spans="1:7" x14ac:dyDescent="0.25">
      <c r="A13" s="2" t="s">
        <v>161</v>
      </c>
      <c r="B13" s="2" t="s">
        <v>109</v>
      </c>
      <c r="C13" s="3" t="s">
        <v>170</v>
      </c>
      <c r="D13" s="5" t="s">
        <v>108</v>
      </c>
      <c r="E13" s="4">
        <v>9155</v>
      </c>
    </row>
    <row r="14" spans="1:7" s="51" customFormat="1" x14ac:dyDescent="0.25">
      <c r="A14" s="80" t="s">
        <v>161</v>
      </c>
      <c r="B14" s="418" t="s">
        <v>162</v>
      </c>
      <c r="C14" s="413"/>
      <c r="D14" s="414"/>
      <c r="E14" s="18">
        <f>SUM(E12:E13)</f>
        <v>10120</v>
      </c>
    </row>
    <row r="15" spans="1:7" x14ac:dyDescent="0.25">
      <c r="A15" s="2" t="s">
        <v>169</v>
      </c>
      <c r="B15" s="2" t="s">
        <v>109</v>
      </c>
      <c r="C15" s="67" t="s">
        <v>336</v>
      </c>
      <c r="D15" s="5" t="s">
        <v>108</v>
      </c>
      <c r="E15" s="4">
        <v>1000</v>
      </c>
    </row>
    <row r="16" spans="1:7" s="51" customFormat="1" x14ac:dyDescent="0.25">
      <c r="A16" s="80" t="s">
        <v>169</v>
      </c>
      <c r="B16" s="47" t="s">
        <v>338</v>
      </c>
      <c r="C16" s="47"/>
      <c r="D16" s="47"/>
      <c r="E16" s="18">
        <f>SUM(E15:E15)</f>
        <v>1000</v>
      </c>
    </row>
    <row r="17" spans="1:5" x14ac:dyDescent="0.25">
      <c r="A17" s="2" t="s">
        <v>167</v>
      </c>
      <c r="B17" s="2" t="s">
        <v>107</v>
      </c>
      <c r="C17" s="25"/>
      <c r="D17" s="5" t="s">
        <v>106</v>
      </c>
      <c r="E17" s="4">
        <v>1000</v>
      </c>
    </row>
    <row r="18" spans="1:5" s="51" customFormat="1" x14ac:dyDescent="0.25">
      <c r="A18" s="80" t="s">
        <v>167</v>
      </c>
      <c r="B18" s="47" t="s">
        <v>339</v>
      </c>
      <c r="C18" s="47"/>
      <c r="D18" s="47"/>
      <c r="E18" s="18">
        <f>SUM(E17:E17)</f>
        <v>1000</v>
      </c>
    </row>
    <row r="19" spans="1:5" x14ac:dyDescent="0.25">
      <c r="A19" s="2" t="s">
        <v>111</v>
      </c>
      <c r="B19" s="2" t="s">
        <v>109</v>
      </c>
      <c r="C19" s="79" t="s">
        <v>170</v>
      </c>
      <c r="D19" s="5" t="s">
        <v>108</v>
      </c>
      <c r="E19" s="4">
        <v>2535</v>
      </c>
    </row>
    <row r="20" spans="1:5" x14ac:dyDescent="0.25">
      <c r="A20" s="2" t="s">
        <v>111</v>
      </c>
      <c r="B20" s="2" t="s">
        <v>107</v>
      </c>
      <c r="C20" s="25"/>
      <c r="D20" s="5" t="s">
        <v>106</v>
      </c>
      <c r="E20" s="4">
        <v>8265</v>
      </c>
    </row>
    <row r="21" spans="1:5" s="51" customFormat="1" x14ac:dyDescent="0.25">
      <c r="A21" s="80" t="s">
        <v>111</v>
      </c>
      <c r="B21" s="47" t="s">
        <v>110</v>
      </c>
      <c r="C21" s="47"/>
      <c r="D21" s="47"/>
      <c r="E21" s="18">
        <f>SUM(E19:E20)</f>
        <v>10800</v>
      </c>
    </row>
    <row r="22" spans="1:5" x14ac:dyDescent="0.25">
      <c r="A22" s="81" t="s">
        <v>16</v>
      </c>
      <c r="B22" s="82"/>
      <c r="C22" s="82"/>
      <c r="D22" s="82"/>
      <c r="E22" s="83">
        <f>E9+E11+E14+E16+E18+E21</f>
        <v>29920</v>
      </c>
    </row>
    <row r="66" spans="1:5" x14ac:dyDescent="0.25">
      <c r="A66" s="409" t="s">
        <v>661</v>
      </c>
      <c r="B66" s="409"/>
      <c r="C66" s="409"/>
      <c r="D66" s="409"/>
      <c r="E66" s="409"/>
    </row>
  </sheetData>
  <mergeCells count="3">
    <mergeCell ref="A66:E66"/>
    <mergeCell ref="B14:D14"/>
    <mergeCell ref="B9:D9"/>
  </mergeCells>
  <pageMargins left="0.7" right="0.7" top="0.75" bottom="0.75" header="0.3" footer="0.3"/>
  <pageSetup paperSize="9" scale="75" orientation="portrait" r:id="rId1"/>
  <headerFooter>
    <oddHeader>&amp;RP10-002677/2022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G66"/>
  <sheetViews>
    <sheetView view="pageLayout" topLeftCell="A46" zoomScaleNormal="100" workbookViewId="0">
      <selection activeCell="A66" sqref="A66:E66"/>
    </sheetView>
  </sheetViews>
  <sheetFormatPr defaultColWidth="11.7109375" defaultRowHeight="15" x14ac:dyDescent="0.25"/>
  <cols>
    <col min="1" max="1" width="10.140625" customWidth="1"/>
    <col min="2" max="2" width="8.140625" customWidth="1"/>
    <col min="3" max="3" width="14.28515625" customWidth="1"/>
    <col min="4" max="4" width="69.28515625" customWidth="1"/>
    <col min="5" max="5" width="14.42578125" style="1" customWidth="1"/>
  </cols>
  <sheetData>
    <row r="1" spans="1:7" ht="16.5" x14ac:dyDescent="0.25">
      <c r="B1" s="28"/>
      <c r="C1" s="28"/>
      <c r="D1" s="28"/>
      <c r="E1" s="125" t="s">
        <v>736</v>
      </c>
    </row>
    <row r="2" spans="1:7" s="38" customFormat="1" ht="16.5" x14ac:dyDescent="0.2">
      <c r="A2" s="28" t="s">
        <v>319</v>
      </c>
      <c r="B2" s="28"/>
      <c r="C2" s="28"/>
      <c r="D2" s="28"/>
      <c r="E2" s="75" t="s">
        <v>240</v>
      </c>
    </row>
    <row r="3" spans="1:7" s="38" customFormat="1" ht="16.5" x14ac:dyDescent="0.2">
      <c r="A3" s="28"/>
      <c r="B3" s="28"/>
      <c r="C3" s="28"/>
      <c r="D3" s="68"/>
      <c r="E3" s="28"/>
      <c r="F3" s="29"/>
      <c r="G3" s="40"/>
    </row>
    <row r="4" spans="1:7" s="38" customFormat="1" ht="14.25" x14ac:dyDescent="0.2">
      <c r="A4" s="69" t="s">
        <v>0</v>
      </c>
      <c r="B4" s="70" t="s">
        <v>1</v>
      </c>
      <c r="C4" s="69" t="s">
        <v>334</v>
      </c>
      <c r="D4" s="31" t="s">
        <v>238</v>
      </c>
      <c r="E4" s="30" t="s">
        <v>682</v>
      </c>
    </row>
    <row r="5" spans="1:7" s="38" customFormat="1" ht="14.25" x14ac:dyDescent="0.2">
      <c r="A5" s="71"/>
      <c r="B5" s="72"/>
      <c r="C5" s="71"/>
      <c r="D5" s="72"/>
      <c r="E5" s="73" t="s">
        <v>333</v>
      </c>
    </row>
    <row r="6" spans="1:7" s="38" customFormat="1" ht="14.25" x14ac:dyDescent="0.2">
      <c r="A6" s="32"/>
      <c r="B6" s="33"/>
      <c r="C6" s="32"/>
      <c r="D6" s="33"/>
      <c r="E6" s="32">
        <v>2022</v>
      </c>
    </row>
    <row r="7" spans="1:7" x14ac:dyDescent="0.25">
      <c r="A7" s="11" t="s">
        <v>175</v>
      </c>
      <c r="B7" s="11" t="s">
        <v>9</v>
      </c>
      <c r="C7" s="45"/>
      <c r="D7" s="53" t="s">
        <v>12</v>
      </c>
      <c r="E7" s="12">
        <v>50</v>
      </c>
    </row>
    <row r="8" spans="1:7" s="51" customFormat="1" x14ac:dyDescent="0.25">
      <c r="A8" s="80" t="s">
        <v>175</v>
      </c>
      <c r="B8" s="47" t="s">
        <v>340</v>
      </c>
      <c r="C8" s="47"/>
      <c r="D8" s="47"/>
      <c r="E8" s="18">
        <f t="shared" ref="E8" si="0">SUM(E7)</f>
        <v>50</v>
      </c>
    </row>
    <row r="9" spans="1:7" x14ac:dyDescent="0.25">
      <c r="A9" s="11" t="s">
        <v>174</v>
      </c>
      <c r="B9" s="11" t="s">
        <v>53</v>
      </c>
      <c r="C9" s="16" t="s">
        <v>29</v>
      </c>
      <c r="D9" s="53" t="s">
        <v>316</v>
      </c>
      <c r="E9" s="12">
        <v>150</v>
      </c>
    </row>
    <row r="10" spans="1:7" x14ac:dyDescent="0.25">
      <c r="A10" s="11" t="s">
        <v>174</v>
      </c>
      <c r="B10" s="11" t="s">
        <v>9</v>
      </c>
      <c r="C10" s="16"/>
      <c r="D10" s="53" t="s">
        <v>12</v>
      </c>
      <c r="E10" s="12">
        <v>400</v>
      </c>
    </row>
    <row r="11" spans="1:7" x14ac:dyDescent="0.25">
      <c r="A11" s="11" t="s">
        <v>174</v>
      </c>
      <c r="B11" s="11" t="s">
        <v>9</v>
      </c>
      <c r="C11" s="16" t="s">
        <v>29</v>
      </c>
      <c r="D11" s="53" t="s">
        <v>317</v>
      </c>
      <c r="E11" s="12">
        <v>200</v>
      </c>
    </row>
    <row r="12" spans="1:7" x14ac:dyDescent="0.25">
      <c r="A12" s="6" t="s">
        <v>174</v>
      </c>
      <c r="B12" s="6" t="s">
        <v>28</v>
      </c>
      <c r="C12" s="24"/>
      <c r="D12" s="55" t="s">
        <v>27</v>
      </c>
      <c r="E12" s="7">
        <v>150</v>
      </c>
    </row>
    <row r="13" spans="1:7" x14ac:dyDescent="0.25">
      <c r="A13" s="6" t="s">
        <v>174</v>
      </c>
      <c r="B13" s="6" t="s">
        <v>28</v>
      </c>
      <c r="C13" s="24" t="s">
        <v>29</v>
      </c>
      <c r="D13" s="55" t="s">
        <v>318</v>
      </c>
      <c r="E13" s="7">
        <v>200</v>
      </c>
    </row>
    <row r="14" spans="1:7" s="51" customFormat="1" x14ac:dyDescent="0.25">
      <c r="A14" s="80" t="s">
        <v>174</v>
      </c>
      <c r="B14" s="47" t="s">
        <v>173</v>
      </c>
      <c r="C14" s="47"/>
      <c r="D14" s="47"/>
      <c r="E14" s="18">
        <f t="shared" ref="E14" si="1">SUM(E9:E13)</f>
        <v>1100</v>
      </c>
    </row>
    <row r="15" spans="1:7" x14ac:dyDescent="0.25">
      <c r="A15" s="11" t="s">
        <v>171</v>
      </c>
      <c r="B15" s="11" t="s">
        <v>3</v>
      </c>
      <c r="C15" s="16"/>
      <c r="D15" s="53" t="s">
        <v>4</v>
      </c>
      <c r="E15" s="12">
        <v>50</v>
      </c>
    </row>
    <row r="16" spans="1:7" x14ac:dyDescent="0.25">
      <c r="A16" s="11" t="s">
        <v>171</v>
      </c>
      <c r="B16" s="11" t="s">
        <v>5</v>
      </c>
      <c r="C16" s="16"/>
      <c r="D16" s="53" t="s">
        <v>6</v>
      </c>
      <c r="E16" s="12">
        <v>100</v>
      </c>
    </row>
    <row r="17" spans="1:5" x14ac:dyDescent="0.25">
      <c r="A17" s="6" t="s">
        <v>171</v>
      </c>
      <c r="B17" s="6" t="s">
        <v>9</v>
      </c>
      <c r="C17" s="52"/>
      <c r="D17" s="56" t="s">
        <v>12</v>
      </c>
      <c r="E17" s="7">
        <v>400</v>
      </c>
    </row>
    <row r="18" spans="1:5" x14ac:dyDescent="0.25">
      <c r="A18" s="6" t="s">
        <v>171</v>
      </c>
      <c r="B18" s="6" t="s">
        <v>28</v>
      </c>
      <c r="C18" s="25"/>
      <c r="D18" s="56" t="s">
        <v>27</v>
      </c>
      <c r="E18" s="7">
        <v>200</v>
      </c>
    </row>
    <row r="19" spans="1:5" x14ac:dyDescent="0.25">
      <c r="A19" s="6" t="s">
        <v>171</v>
      </c>
      <c r="B19" s="6" t="s">
        <v>107</v>
      </c>
      <c r="C19" s="25"/>
      <c r="D19" s="55" t="s">
        <v>106</v>
      </c>
      <c r="E19" s="7">
        <v>100</v>
      </c>
    </row>
    <row r="20" spans="1:5" s="51" customFormat="1" x14ac:dyDescent="0.25">
      <c r="A20" s="80" t="s">
        <v>171</v>
      </c>
      <c r="B20" s="47" t="s">
        <v>341</v>
      </c>
      <c r="C20" s="47"/>
      <c r="D20" s="47"/>
      <c r="E20" s="18">
        <f>SUM(E15:E19)</f>
        <v>850</v>
      </c>
    </row>
    <row r="21" spans="1:5" x14ac:dyDescent="0.25">
      <c r="A21" s="81" t="s">
        <v>16</v>
      </c>
      <c r="B21" s="82"/>
      <c r="C21" s="82"/>
      <c r="D21" s="82"/>
      <c r="E21" s="83">
        <f>E8+E14+E20</f>
        <v>2000</v>
      </c>
    </row>
    <row r="28" spans="1:5" x14ac:dyDescent="0.25">
      <c r="D28" s="60"/>
    </row>
    <row r="66" spans="1:5" x14ac:dyDescent="0.25">
      <c r="A66" s="409" t="s">
        <v>663</v>
      </c>
      <c r="B66" s="409"/>
      <c r="C66" s="409"/>
      <c r="D66" s="409"/>
      <c r="E66" s="409"/>
    </row>
  </sheetData>
  <mergeCells count="1">
    <mergeCell ref="A66:E66"/>
  </mergeCells>
  <pageMargins left="0.7" right="0.7" top="0.75" bottom="0.75" header="0.3" footer="0.3"/>
  <pageSetup paperSize="9" scale="75" orientation="portrait" r:id="rId1"/>
  <headerFooter>
    <oddHeader>&amp;RP10-002677/2022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G67"/>
  <sheetViews>
    <sheetView view="pageLayout" topLeftCell="A52" zoomScaleNormal="100" workbookViewId="0">
      <selection activeCell="E1" sqref="E1:E1048576"/>
    </sheetView>
  </sheetViews>
  <sheetFormatPr defaultColWidth="11.7109375" defaultRowHeight="15" x14ac:dyDescent="0.25"/>
  <cols>
    <col min="1" max="1" width="10.140625" customWidth="1"/>
    <col min="2" max="2" width="8.140625" customWidth="1"/>
    <col min="3" max="3" width="14.28515625" customWidth="1"/>
    <col min="4" max="4" width="69.28515625" customWidth="1"/>
    <col min="5" max="5" width="14.42578125" style="1" customWidth="1"/>
  </cols>
  <sheetData>
    <row r="1" spans="1:7" ht="16.5" x14ac:dyDescent="0.25">
      <c r="B1" s="28"/>
      <c r="C1" s="28"/>
      <c r="D1" s="28"/>
      <c r="E1" s="125" t="s">
        <v>737</v>
      </c>
    </row>
    <row r="2" spans="1:7" s="38" customFormat="1" ht="16.5" x14ac:dyDescent="0.2">
      <c r="A2" s="28" t="s">
        <v>320</v>
      </c>
      <c r="B2" s="28"/>
      <c r="C2" s="28"/>
      <c r="D2" s="28"/>
      <c r="E2" s="75" t="s">
        <v>240</v>
      </c>
    </row>
    <row r="3" spans="1:7" s="38" customFormat="1" ht="16.5" x14ac:dyDescent="0.2">
      <c r="A3" s="28"/>
      <c r="B3" s="28"/>
      <c r="C3" s="28"/>
      <c r="D3" s="68"/>
      <c r="E3" s="28"/>
      <c r="F3" s="29"/>
      <c r="G3" s="40"/>
    </row>
    <row r="4" spans="1:7" s="38" customFormat="1" ht="14.25" x14ac:dyDescent="0.2">
      <c r="A4" s="69" t="s">
        <v>0</v>
      </c>
      <c r="B4" s="70" t="s">
        <v>1</v>
      </c>
      <c r="C4" s="69" t="s">
        <v>334</v>
      </c>
      <c r="D4" s="31" t="s">
        <v>238</v>
      </c>
      <c r="E4" s="30" t="s">
        <v>682</v>
      </c>
    </row>
    <row r="5" spans="1:7" s="38" customFormat="1" ht="14.25" x14ac:dyDescent="0.2">
      <c r="A5" s="71"/>
      <c r="B5" s="72"/>
      <c r="C5" s="71"/>
      <c r="D5" s="72"/>
      <c r="E5" s="73" t="s">
        <v>333</v>
      </c>
    </row>
    <row r="6" spans="1:7" s="38" customFormat="1" ht="14.25" x14ac:dyDescent="0.2">
      <c r="A6" s="32"/>
      <c r="B6" s="33"/>
      <c r="C6" s="32"/>
      <c r="D6" s="33"/>
      <c r="E6" s="32">
        <v>2022</v>
      </c>
    </row>
    <row r="7" spans="1:7" x14ac:dyDescent="0.25">
      <c r="A7" s="11" t="s">
        <v>193</v>
      </c>
      <c r="B7" s="11" t="s">
        <v>128</v>
      </c>
      <c r="C7" s="45"/>
      <c r="D7" s="53" t="s">
        <v>127</v>
      </c>
      <c r="E7" s="12">
        <v>500</v>
      </c>
    </row>
    <row r="8" spans="1:7" s="21" customFormat="1" x14ac:dyDescent="0.25">
      <c r="A8" s="17" t="s">
        <v>193</v>
      </c>
      <c r="B8" s="17" t="s">
        <v>192</v>
      </c>
      <c r="C8" s="17"/>
      <c r="D8" s="54"/>
      <c r="E8" s="18">
        <f t="shared" ref="E8" si="0">SUM(E7)</f>
        <v>500</v>
      </c>
    </row>
    <row r="9" spans="1:7" x14ac:dyDescent="0.25">
      <c r="A9" s="11" t="s">
        <v>191</v>
      </c>
      <c r="B9" s="11" t="s">
        <v>28</v>
      </c>
      <c r="C9" s="45"/>
      <c r="D9" s="53" t="s">
        <v>600</v>
      </c>
      <c r="E9" s="12">
        <v>3750</v>
      </c>
    </row>
    <row r="10" spans="1:7" s="213" customFormat="1" x14ac:dyDescent="0.25">
      <c r="A10" s="166" t="str">
        <f t="shared" ref="A10:A11" si="1">A9</f>
        <v>003612</v>
      </c>
      <c r="B10" s="166" t="s">
        <v>28</v>
      </c>
      <c r="C10" s="211"/>
      <c r="D10" s="212" t="s">
        <v>355</v>
      </c>
      <c r="E10" s="168">
        <v>450</v>
      </c>
    </row>
    <row r="11" spans="1:7" s="213" customFormat="1" x14ac:dyDescent="0.25">
      <c r="A11" s="166" t="str">
        <f t="shared" si="1"/>
        <v>003612</v>
      </c>
      <c r="B11" s="166">
        <v>5171</v>
      </c>
      <c r="C11" s="211"/>
      <c r="D11" s="212" t="s">
        <v>564</v>
      </c>
      <c r="E11" s="168">
        <v>3300</v>
      </c>
    </row>
    <row r="12" spans="1:7" x14ac:dyDescent="0.25">
      <c r="A12" s="97" t="s">
        <v>191</v>
      </c>
      <c r="B12" s="11" t="s">
        <v>140</v>
      </c>
      <c r="C12" s="45"/>
      <c r="D12" s="53" t="s">
        <v>356</v>
      </c>
      <c r="E12" s="12">
        <v>2500</v>
      </c>
    </row>
    <row r="13" spans="1:7" s="21" customFormat="1" x14ac:dyDescent="0.25">
      <c r="A13" s="17" t="s">
        <v>191</v>
      </c>
      <c r="B13" s="406" t="s">
        <v>190</v>
      </c>
      <c r="C13" s="407"/>
      <c r="D13" s="408"/>
      <c r="E13" s="18">
        <f>SUM(E10:E12)</f>
        <v>6250</v>
      </c>
    </row>
    <row r="14" spans="1:7" x14ac:dyDescent="0.25">
      <c r="A14" s="11" t="s">
        <v>18</v>
      </c>
      <c r="B14" s="11" t="s">
        <v>33</v>
      </c>
      <c r="C14" s="25"/>
      <c r="D14" s="53" t="s">
        <v>32</v>
      </c>
      <c r="E14" s="12">
        <v>60</v>
      </c>
    </row>
    <row r="15" spans="1:7" x14ac:dyDescent="0.25">
      <c r="A15" s="11" t="s">
        <v>18</v>
      </c>
      <c r="B15" s="11" t="s">
        <v>189</v>
      </c>
      <c r="C15" s="25"/>
      <c r="D15" s="53" t="s">
        <v>188</v>
      </c>
      <c r="E15" s="12">
        <v>100</v>
      </c>
    </row>
    <row r="16" spans="1:7" x14ac:dyDescent="0.25">
      <c r="A16" s="11" t="s">
        <v>18</v>
      </c>
      <c r="B16" s="11" t="s">
        <v>187</v>
      </c>
      <c r="C16" s="25"/>
      <c r="D16" s="53" t="s">
        <v>186</v>
      </c>
      <c r="E16" s="12">
        <v>20</v>
      </c>
    </row>
    <row r="17" spans="1:5" x14ac:dyDescent="0.25">
      <c r="A17" s="11" t="s">
        <v>18</v>
      </c>
      <c r="B17" s="11" t="s">
        <v>31</v>
      </c>
      <c r="C17" s="25"/>
      <c r="D17" s="53" t="s">
        <v>30</v>
      </c>
      <c r="E17" s="12">
        <v>50</v>
      </c>
    </row>
    <row r="18" spans="1:5" x14ac:dyDescent="0.25">
      <c r="A18" s="11" t="s">
        <v>18</v>
      </c>
      <c r="B18" s="11" t="s">
        <v>5</v>
      </c>
      <c r="C18" s="25"/>
      <c r="D18" s="53" t="s">
        <v>6</v>
      </c>
      <c r="E18" s="12">
        <v>200</v>
      </c>
    </row>
    <row r="19" spans="1:5" x14ac:dyDescent="0.25">
      <c r="A19" s="11" t="s">
        <v>18</v>
      </c>
      <c r="B19" s="11" t="s">
        <v>9</v>
      </c>
      <c r="C19" s="25"/>
      <c r="D19" s="53" t="s">
        <v>12</v>
      </c>
      <c r="E19" s="12">
        <v>200</v>
      </c>
    </row>
    <row r="20" spans="1:5" x14ac:dyDescent="0.25">
      <c r="A20" s="11" t="s">
        <v>18</v>
      </c>
      <c r="B20" s="11" t="s">
        <v>28</v>
      </c>
      <c r="C20" s="25"/>
      <c r="D20" s="53" t="s">
        <v>27</v>
      </c>
      <c r="E20" s="12">
        <v>60</v>
      </c>
    </row>
    <row r="21" spans="1:5" s="21" customFormat="1" x14ac:dyDescent="0.25">
      <c r="A21" s="17" t="s">
        <v>18</v>
      </c>
      <c r="B21" s="17" t="s">
        <v>17</v>
      </c>
      <c r="C21" s="17"/>
      <c r="D21" s="54"/>
      <c r="E21" s="18">
        <f>SUM(E14:E20)</f>
        <v>690</v>
      </c>
    </row>
    <row r="22" spans="1:5" x14ac:dyDescent="0.25">
      <c r="A22" s="11" t="s">
        <v>185</v>
      </c>
      <c r="B22" s="11" t="s">
        <v>150</v>
      </c>
      <c r="C22" s="52"/>
      <c r="D22" s="53" t="s">
        <v>149</v>
      </c>
      <c r="E22" s="12">
        <v>4500</v>
      </c>
    </row>
    <row r="23" spans="1:5" s="21" customFormat="1" x14ac:dyDescent="0.25">
      <c r="A23" s="17" t="s">
        <v>185</v>
      </c>
      <c r="B23" s="17" t="s">
        <v>184</v>
      </c>
      <c r="C23" s="17"/>
      <c r="D23" s="54"/>
      <c r="E23" s="18">
        <f t="shared" ref="E23" si="2">SUM(E22)</f>
        <v>4500</v>
      </c>
    </row>
    <row r="24" spans="1:5" x14ac:dyDescent="0.25">
      <c r="A24" s="81" t="s">
        <v>16</v>
      </c>
      <c r="B24" s="82"/>
      <c r="C24" s="82"/>
      <c r="D24" s="82"/>
      <c r="E24" s="83">
        <f>E8+E13+E21+E23</f>
        <v>11940</v>
      </c>
    </row>
    <row r="32" spans="1:5" x14ac:dyDescent="0.25">
      <c r="D32" s="60"/>
    </row>
    <row r="67" spans="1:5" x14ac:dyDescent="0.25">
      <c r="A67" s="409" t="s">
        <v>662</v>
      </c>
      <c r="B67" s="409"/>
      <c r="C67" s="409"/>
      <c r="D67" s="409"/>
      <c r="E67" s="409"/>
    </row>
  </sheetData>
  <mergeCells count="2">
    <mergeCell ref="B13:D13"/>
    <mergeCell ref="A67:E67"/>
  </mergeCells>
  <pageMargins left="0.7" right="0.71250000000000002" top="0.75" bottom="0.75" header="0.3" footer="0.3"/>
  <pageSetup paperSize="9" scale="74" orientation="portrait" r:id="rId1"/>
  <headerFooter>
    <oddHeader>&amp;RP10-002677/2022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F73"/>
  <sheetViews>
    <sheetView view="pageLayout" topLeftCell="A40" zoomScaleNormal="100" workbookViewId="0">
      <selection activeCell="A73" sqref="A73:F73"/>
    </sheetView>
  </sheetViews>
  <sheetFormatPr defaultColWidth="2.85546875" defaultRowHeight="14.25" x14ac:dyDescent="0.2"/>
  <cols>
    <col min="1" max="1" width="11.7109375" style="40" customWidth="1"/>
    <col min="2" max="2" width="9.7109375" style="40" customWidth="1"/>
    <col min="3" max="3" width="10" style="40" customWidth="1"/>
    <col min="4" max="4" width="15" style="40" customWidth="1"/>
    <col min="5" max="5" width="45.140625" style="40" customWidth="1"/>
    <col min="6" max="6" width="17.42578125" style="40" customWidth="1"/>
    <col min="7" max="7" width="2.85546875" style="40"/>
    <col min="8" max="8" width="11.7109375" style="40" customWidth="1"/>
    <col min="9" max="9" width="11.85546875" style="40" customWidth="1"/>
    <col min="10" max="16384" width="2.85546875" style="40"/>
  </cols>
  <sheetData>
    <row r="1" spans="1:6" ht="16.5" x14ac:dyDescent="0.2">
      <c r="B1" s="28"/>
      <c r="C1" s="28"/>
      <c r="D1" s="28"/>
      <c r="F1" s="125" t="s">
        <v>738</v>
      </c>
    </row>
    <row r="2" spans="1:6" ht="16.5" x14ac:dyDescent="0.2">
      <c r="A2" s="28" t="s">
        <v>320</v>
      </c>
      <c r="B2" s="28"/>
      <c r="C2" s="28"/>
      <c r="D2" s="28"/>
      <c r="E2" s="28"/>
      <c r="F2" s="136" t="s">
        <v>240</v>
      </c>
    </row>
    <row r="3" spans="1:6" ht="16.5" x14ac:dyDescent="0.2">
      <c r="A3" s="28"/>
      <c r="B3" s="28"/>
      <c r="C3" s="28"/>
      <c r="D3" s="28"/>
      <c r="E3" s="28"/>
      <c r="F3" s="28"/>
    </row>
    <row r="4" spans="1:6" s="102" customFormat="1" ht="12" x14ac:dyDescent="0.2">
      <c r="A4" s="69" t="s">
        <v>0</v>
      </c>
      <c r="B4" s="70" t="s">
        <v>1</v>
      </c>
      <c r="C4" s="69" t="s">
        <v>404</v>
      </c>
      <c r="D4" s="70" t="s">
        <v>405</v>
      </c>
      <c r="E4" s="69" t="s">
        <v>238</v>
      </c>
      <c r="F4" s="30" t="s">
        <v>682</v>
      </c>
    </row>
    <row r="5" spans="1:6" s="102" customFormat="1" ht="12" x14ac:dyDescent="0.2">
      <c r="A5" s="71"/>
      <c r="B5" s="72"/>
      <c r="C5" s="71"/>
      <c r="D5" s="72"/>
      <c r="E5" s="71"/>
      <c r="F5" s="73" t="s">
        <v>333</v>
      </c>
    </row>
    <row r="6" spans="1:6" s="103" customFormat="1" ht="12" x14ac:dyDescent="0.2">
      <c r="A6" s="32"/>
      <c r="B6" s="33"/>
      <c r="C6" s="32"/>
      <c r="D6" s="33"/>
      <c r="E6" s="32"/>
      <c r="F6" s="32">
        <v>2022</v>
      </c>
    </row>
    <row r="7" spans="1:6" s="129" customFormat="1" x14ac:dyDescent="0.2">
      <c r="A7" s="11" t="s">
        <v>191</v>
      </c>
      <c r="B7" s="187" t="s">
        <v>411</v>
      </c>
      <c r="C7" s="127"/>
      <c r="D7" s="127" t="s">
        <v>446</v>
      </c>
      <c r="E7" s="127" t="s">
        <v>447</v>
      </c>
      <c r="F7" s="128">
        <v>5000</v>
      </c>
    </row>
    <row r="8" spans="1:6" s="130" customFormat="1" x14ac:dyDescent="0.2">
      <c r="A8" s="2" t="s">
        <v>191</v>
      </c>
      <c r="B8" s="183" t="s">
        <v>411</v>
      </c>
      <c r="C8" s="410" t="s">
        <v>420</v>
      </c>
      <c r="D8" s="411"/>
      <c r="E8" s="412"/>
      <c r="F8" s="20">
        <f t="shared" ref="F8:F9" si="0">SUM(F7)</f>
        <v>5000</v>
      </c>
    </row>
    <row r="9" spans="1:6" s="132" customFormat="1" ht="15" x14ac:dyDescent="0.25">
      <c r="A9" s="189" t="s">
        <v>191</v>
      </c>
      <c r="B9" s="406" t="s">
        <v>190</v>
      </c>
      <c r="C9" s="407"/>
      <c r="D9" s="407"/>
      <c r="E9" s="408"/>
      <c r="F9" s="18">
        <f t="shared" si="0"/>
        <v>5000</v>
      </c>
    </row>
    <row r="10" spans="1:6" s="132" customFormat="1" ht="15" x14ac:dyDescent="0.25">
      <c r="A10" s="181" t="s">
        <v>483</v>
      </c>
      <c r="B10" s="188">
        <v>6121</v>
      </c>
      <c r="C10" s="11"/>
      <c r="D10" s="97" t="s">
        <v>775</v>
      </c>
      <c r="E10" s="11" t="s">
        <v>597</v>
      </c>
      <c r="F10" s="12">
        <v>2500</v>
      </c>
    </row>
    <row r="11" spans="1:6" s="132" customFormat="1" ht="15" x14ac:dyDescent="0.25">
      <c r="A11" s="180" t="s">
        <v>483</v>
      </c>
      <c r="B11" s="19">
        <v>6121</v>
      </c>
      <c r="C11" s="410" t="s">
        <v>420</v>
      </c>
      <c r="D11" s="411"/>
      <c r="E11" s="412"/>
      <c r="F11" s="20">
        <f>F10</f>
        <v>2500</v>
      </c>
    </row>
    <row r="12" spans="1:6" s="132" customFormat="1" ht="15" x14ac:dyDescent="0.25">
      <c r="A12" s="214" t="s">
        <v>483</v>
      </c>
      <c r="B12" s="406" t="s">
        <v>601</v>
      </c>
      <c r="C12" s="407"/>
      <c r="D12" s="407"/>
      <c r="E12" s="408"/>
      <c r="F12" s="18">
        <f t="shared" ref="F12" si="1">SUM(F11)</f>
        <v>2500</v>
      </c>
    </row>
    <row r="13" spans="1:6" s="74" customFormat="1" ht="13.5" x14ac:dyDescent="0.2">
      <c r="A13" s="135" t="s">
        <v>16</v>
      </c>
      <c r="B13" s="119"/>
      <c r="C13" s="119"/>
      <c r="D13" s="120"/>
      <c r="E13" s="119"/>
      <c r="F13" s="137">
        <f>F9+F12</f>
        <v>7500</v>
      </c>
    </row>
    <row r="14" spans="1:6" x14ac:dyDescent="0.2">
      <c r="A14" s="27"/>
      <c r="B14" s="27"/>
      <c r="C14" s="27"/>
      <c r="D14" s="27"/>
      <c r="E14" s="27"/>
      <c r="F14" s="27"/>
    </row>
    <row r="73" spans="1:6" x14ac:dyDescent="0.2">
      <c r="A73" s="409" t="s">
        <v>664</v>
      </c>
      <c r="B73" s="409"/>
      <c r="C73" s="409"/>
      <c r="D73" s="409"/>
      <c r="E73" s="409"/>
      <c r="F73" s="409"/>
    </row>
  </sheetData>
  <mergeCells count="5">
    <mergeCell ref="A73:F73"/>
    <mergeCell ref="B12:E12"/>
    <mergeCell ref="B9:E9"/>
    <mergeCell ref="C8:E8"/>
    <mergeCell ref="C11:E11"/>
  </mergeCells>
  <pageMargins left="0.7" right="0.7" top="0.75" bottom="0.75" header="0.3" footer="0.3"/>
  <pageSetup paperSize="9" scale="73" orientation="portrait" r:id="rId1"/>
  <headerFooter>
    <oddHeader>&amp;RP10-002677/2022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G68"/>
  <sheetViews>
    <sheetView view="pageLayout" topLeftCell="A55" zoomScaleNormal="100" workbookViewId="0">
      <selection activeCell="A68" sqref="A68:E68"/>
    </sheetView>
  </sheetViews>
  <sheetFormatPr defaultColWidth="11.7109375" defaultRowHeight="15" x14ac:dyDescent="0.25"/>
  <cols>
    <col min="1" max="1" width="10.140625" customWidth="1"/>
    <col min="2" max="2" width="8.140625" customWidth="1"/>
    <col min="3" max="3" width="14.28515625" customWidth="1"/>
    <col min="4" max="4" width="69.28515625" customWidth="1"/>
    <col min="5" max="5" width="14.42578125" style="1" customWidth="1"/>
  </cols>
  <sheetData>
    <row r="1" spans="1:7" ht="16.5" x14ac:dyDescent="0.25">
      <c r="B1" s="28"/>
      <c r="C1" s="28"/>
      <c r="D1" s="28"/>
      <c r="E1" s="125" t="s">
        <v>739</v>
      </c>
    </row>
    <row r="2" spans="1:7" s="38" customFormat="1" ht="16.5" x14ac:dyDescent="0.2">
      <c r="A2" s="28" t="s">
        <v>448</v>
      </c>
      <c r="B2" s="28"/>
      <c r="C2" s="28"/>
      <c r="D2" s="28"/>
      <c r="E2" s="76" t="s">
        <v>240</v>
      </c>
    </row>
    <row r="3" spans="1:7" s="38" customFormat="1" ht="11.25" customHeight="1" x14ac:dyDescent="0.2">
      <c r="A3" s="28"/>
      <c r="B3" s="28"/>
      <c r="C3" s="28"/>
      <c r="D3" s="68"/>
      <c r="E3" s="28"/>
      <c r="F3" s="29"/>
      <c r="G3" s="40"/>
    </row>
    <row r="4" spans="1:7" s="38" customFormat="1" ht="14.25" x14ac:dyDescent="0.2">
      <c r="A4" s="69" t="s">
        <v>0</v>
      </c>
      <c r="B4" s="70" t="s">
        <v>1</v>
      </c>
      <c r="C4" s="69" t="s">
        <v>334</v>
      </c>
      <c r="D4" s="31" t="s">
        <v>238</v>
      </c>
      <c r="E4" s="30" t="s">
        <v>682</v>
      </c>
    </row>
    <row r="5" spans="1:7" s="38" customFormat="1" ht="14.25" x14ac:dyDescent="0.2">
      <c r="A5" s="71"/>
      <c r="B5" s="72"/>
      <c r="C5" s="71"/>
      <c r="D5" s="72"/>
      <c r="E5" s="73" t="s">
        <v>333</v>
      </c>
    </row>
    <row r="6" spans="1:7" s="38" customFormat="1" ht="14.25" x14ac:dyDescent="0.2">
      <c r="A6" s="32"/>
      <c r="B6" s="33"/>
      <c r="C6" s="32"/>
      <c r="D6" s="33"/>
      <c r="E6" s="32">
        <v>2022</v>
      </c>
    </row>
    <row r="7" spans="1:7" x14ac:dyDescent="0.25">
      <c r="A7" s="48" t="s">
        <v>174</v>
      </c>
      <c r="B7" s="48" t="s">
        <v>33</v>
      </c>
      <c r="C7" s="46" t="s">
        <v>29</v>
      </c>
      <c r="D7" s="63" t="s">
        <v>321</v>
      </c>
      <c r="E7" s="49">
        <v>50</v>
      </c>
    </row>
    <row r="8" spans="1:7" x14ac:dyDescent="0.25">
      <c r="A8" s="48" t="s">
        <v>174</v>
      </c>
      <c r="B8" s="48" t="s">
        <v>187</v>
      </c>
      <c r="C8" s="46" t="s">
        <v>29</v>
      </c>
      <c r="D8" s="63" t="s">
        <v>322</v>
      </c>
      <c r="E8" s="49">
        <v>100</v>
      </c>
    </row>
    <row r="9" spans="1:7" x14ac:dyDescent="0.25">
      <c r="A9" s="48" t="s">
        <v>174</v>
      </c>
      <c r="B9" s="48" t="s">
        <v>31</v>
      </c>
      <c r="C9" s="46" t="s">
        <v>29</v>
      </c>
      <c r="D9" s="63" t="s">
        <v>323</v>
      </c>
      <c r="E9" s="49">
        <v>80</v>
      </c>
    </row>
    <row r="10" spans="1:7" x14ac:dyDescent="0.25">
      <c r="A10" s="48" t="s">
        <v>174</v>
      </c>
      <c r="B10" s="48" t="s">
        <v>150</v>
      </c>
      <c r="C10" s="46" t="s">
        <v>29</v>
      </c>
      <c r="D10" s="63" t="s">
        <v>324</v>
      </c>
      <c r="E10" s="49">
        <v>100</v>
      </c>
    </row>
    <row r="11" spans="1:7" x14ac:dyDescent="0.25">
      <c r="A11" s="48" t="s">
        <v>174</v>
      </c>
      <c r="B11" s="48" t="s">
        <v>9</v>
      </c>
      <c r="C11" s="46" t="s">
        <v>29</v>
      </c>
      <c r="D11" s="63" t="s">
        <v>317</v>
      </c>
      <c r="E11" s="49">
        <v>190</v>
      </c>
    </row>
    <row r="12" spans="1:7" x14ac:dyDescent="0.25">
      <c r="A12" s="158" t="s">
        <v>174</v>
      </c>
      <c r="B12" s="48">
        <v>5169</v>
      </c>
      <c r="C12" s="46"/>
      <c r="D12" s="63" t="s">
        <v>12</v>
      </c>
      <c r="E12" s="49">
        <v>300</v>
      </c>
    </row>
    <row r="13" spans="1:7" x14ac:dyDescent="0.25">
      <c r="A13" s="48" t="s">
        <v>174</v>
      </c>
      <c r="B13" s="48">
        <v>5171</v>
      </c>
      <c r="C13" s="67" t="s">
        <v>29</v>
      </c>
      <c r="D13" s="63" t="s">
        <v>318</v>
      </c>
      <c r="E13" s="49">
        <v>100</v>
      </c>
    </row>
    <row r="14" spans="1:7" x14ac:dyDescent="0.25">
      <c r="A14" s="158" t="s">
        <v>174</v>
      </c>
      <c r="B14" s="48">
        <v>5171</v>
      </c>
      <c r="C14" s="46"/>
      <c r="D14" s="63" t="s">
        <v>27</v>
      </c>
      <c r="E14" s="49">
        <v>5700</v>
      </c>
    </row>
    <row r="15" spans="1:7" s="21" customFormat="1" x14ac:dyDescent="0.25">
      <c r="A15" s="47" t="s">
        <v>174</v>
      </c>
      <c r="B15" s="47" t="s">
        <v>173</v>
      </c>
      <c r="C15" s="47"/>
      <c r="D15" s="64"/>
      <c r="E15" s="50">
        <f t="shared" ref="E15" si="0">SUM(E7:E14)</f>
        <v>6620</v>
      </c>
    </row>
    <row r="16" spans="1:7" x14ac:dyDescent="0.25">
      <c r="A16" s="48" t="s">
        <v>195</v>
      </c>
      <c r="B16" s="48" t="s">
        <v>33</v>
      </c>
      <c r="C16" s="46"/>
      <c r="D16" s="63" t="s">
        <v>32</v>
      </c>
      <c r="E16" s="49">
        <v>100</v>
      </c>
    </row>
    <row r="17" spans="1:5" x14ac:dyDescent="0.25">
      <c r="A17" s="48" t="s">
        <v>195</v>
      </c>
      <c r="B17" s="48" t="s">
        <v>189</v>
      </c>
      <c r="C17" s="46"/>
      <c r="D17" s="63" t="s">
        <v>188</v>
      </c>
      <c r="E17" s="49">
        <v>20</v>
      </c>
    </row>
    <row r="18" spans="1:5" x14ac:dyDescent="0.25">
      <c r="A18" s="48" t="s">
        <v>195</v>
      </c>
      <c r="B18" s="48" t="s">
        <v>31</v>
      </c>
      <c r="C18" s="46"/>
      <c r="D18" s="63" t="s">
        <v>30</v>
      </c>
      <c r="E18" s="49">
        <v>50</v>
      </c>
    </row>
    <row r="19" spans="1:5" x14ac:dyDescent="0.25">
      <c r="A19" s="48" t="s">
        <v>195</v>
      </c>
      <c r="B19" s="48" t="s">
        <v>9</v>
      </c>
      <c r="C19" s="46"/>
      <c r="D19" s="63" t="s">
        <v>12</v>
      </c>
      <c r="E19" s="49">
        <v>100</v>
      </c>
    </row>
    <row r="20" spans="1:5" x14ac:dyDescent="0.25">
      <c r="A20" s="48" t="s">
        <v>195</v>
      </c>
      <c r="B20" s="48" t="s">
        <v>28</v>
      </c>
      <c r="C20" s="46"/>
      <c r="D20" s="63" t="s">
        <v>27</v>
      </c>
      <c r="E20" s="49">
        <v>4130</v>
      </c>
    </row>
    <row r="21" spans="1:5" s="21" customFormat="1" x14ac:dyDescent="0.25">
      <c r="A21" s="47" t="s">
        <v>195</v>
      </c>
      <c r="B21" s="418" t="s">
        <v>194</v>
      </c>
      <c r="C21" s="413"/>
      <c r="D21" s="414"/>
      <c r="E21" s="50">
        <f>SUM(E16:E20)</f>
        <v>4400</v>
      </c>
    </row>
    <row r="22" spans="1:5" x14ac:dyDescent="0.25">
      <c r="A22" s="48" t="s">
        <v>152</v>
      </c>
      <c r="B22" s="48" t="s">
        <v>5</v>
      </c>
      <c r="C22" s="46"/>
      <c r="D22" s="63" t="s">
        <v>6</v>
      </c>
      <c r="E22" s="49">
        <v>100</v>
      </c>
    </row>
    <row r="23" spans="1:5" x14ac:dyDescent="0.25">
      <c r="A23" s="48" t="s">
        <v>152</v>
      </c>
      <c r="B23" s="48" t="s">
        <v>9</v>
      </c>
      <c r="C23" s="46"/>
      <c r="D23" s="63" t="s">
        <v>12</v>
      </c>
      <c r="E23" s="49">
        <v>100</v>
      </c>
    </row>
    <row r="24" spans="1:5" s="21" customFormat="1" x14ac:dyDescent="0.25">
      <c r="A24" s="47" t="s">
        <v>152</v>
      </c>
      <c r="B24" s="47" t="s">
        <v>151</v>
      </c>
      <c r="C24" s="47"/>
      <c r="D24" s="64"/>
      <c r="E24" s="50">
        <f t="shared" ref="E24" si="1">SUM(E22:E23)</f>
        <v>200</v>
      </c>
    </row>
    <row r="25" spans="1:5" x14ac:dyDescent="0.25">
      <c r="A25" s="48" t="s">
        <v>49</v>
      </c>
      <c r="B25" s="48" t="s">
        <v>5</v>
      </c>
      <c r="C25" s="58"/>
      <c r="D25" s="46" t="s">
        <v>6</v>
      </c>
      <c r="E25" s="49">
        <v>50</v>
      </c>
    </row>
    <row r="26" spans="1:5" x14ac:dyDescent="0.25">
      <c r="A26" s="48" t="s">
        <v>49</v>
      </c>
      <c r="B26" s="48" t="s">
        <v>9</v>
      </c>
      <c r="C26" s="58"/>
      <c r="D26" s="46" t="s">
        <v>12</v>
      </c>
      <c r="E26" s="49">
        <v>100</v>
      </c>
    </row>
    <row r="27" spans="1:5" x14ac:dyDescent="0.25">
      <c r="A27" s="48" t="s">
        <v>49</v>
      </c>
      <c r="B27" s="48" t="s">
        <v>28</v>
      </c>
      <c r="C27" s="58"/>
      <c r="D27" s="46" t="s">
        <v>27</v>
      </c>
      <c r="E27" s="49">
        <v>100</v>
      </c>
    </row>
    <row r="28" spans="1:5" s="21" customFormat="1" x14ac:dyDescent="0.25">
      <c r="A28" s="47" t="s">
        <v>49</v>
      </c>
      <c r="B28" s="47" t="s">
        <v>48</v>
      </c>
      <c r="C28" s="47"/>
      <c r="D28" s="64"/>
      <c r="E28" s="50">
        <f t="shared" ref="E28" si="2">SUM(E25:E27)</f>
        <v>250</v>
      </c>
    </row>
    <row r="29" spans="1:5" x14ac:dyDescent="0.25">
      <c r="A29" s="48" t="s">
        <v>130</v>
      </c>
      <c r="B29" s="48" t="s">
        <v>9</v>
      </c>
      <c r="C29" s="58"/>
      <c r="D29" s="46" t="s">
        <v>12</v>
      </c>
      <c r="E29" s="49">
        <v>100</v>
      </c>
    </row>
    <row r="30" spans="1:5" x14ac:dyDescent="0.25">
      <c r="A30" s="48" t="s">
        <v>130</v>
      </c>
      <c r="B30" s="48" t="s">
        <v>28</v>
      </c>
      <c r="C30" s="46"/>
      <c r="D30" s="159" t="s">
        <v>27</v>
      </c>
      <c r="E30" s="49">
        <v>100</v>
      </c>
    </row>
    <row r="31" spans="1:5" s="21" customFormat="1" x14ac:dyDescent="0.25">
      <c r="A31" s="47" t="s">
        <v>130</v>
      </c>
      <c r="B31" s="47" t="s">
        <v>129</v>
      </c>
      <c r="C31" s="47"/>
      <c r="D31" s="64"/>
      <c r="E31" s="50">
        <f>SUM(E29:E30)</f>
        <v>200</v>
      </c>
    </row>
    <row r="32" spans="1:5" x14ac:dyDescent="0.25">
      <c r="A32" s="48" t="s">
        <v>191</v>
      </c>
      <c r="B32" s="48" t="s">
        <v>39</v>
      </c>
      <c r="C32" s="58"/>
      <c r="D32" s="46" t="s">
        <v>38</v>
      </c>
      <c r="E32" s="49">
        <v>200</v>
      </c>
    </row>
    <row r="33" spans="1:5" x14ac:dyDescent="0.25">
      <c r="A33" s="48" t="s">
        <v>191</v>
      </c>
      <c r="B33" s="48" t="s">
        <v>5</v>
      </c>
      <c r="C33" s="58"/>
      <c r="D33" s="46" t="s">
        <v>6</v>
      </c>
      <c r="E33" s="49">
        <v>100</v>
      </c>
    </row>
    <row r="34" spans="1:5" x14ac:dyDescent="0.25">
      <c r="A34" s="48" t="s">
        <v>191</v>
      </c>
      <c r="B34" s="48" t="s">
        <v>28</v>
      </c>
      <c r="C34" s="58"/>
      <c r="D34" s="46" t="s">
        <v>27</v>
      </c>
      <c r="E34" s="49">
        <v>2100</v>
      </c>
    </row>
    <row r="35" spans="1:5" hidden="1" x14ac:dyDescent="0.25">
      <c r="A35" s="158" t="s">
        <v>191</v>
      </c>
      <c r="B35" s="48">
        <v>5169</v>
      </c>
      <c r="C35" s="58"/>
      <c r="D35" s="160" t="s">
        <v>12</v>
      </c>
      <c r="E35" s="49">
        <v>0</v>
      </c>
    </row>
    <row r="36" spans="1:5" s="21" customFormat="1" x14ac:dyDescent="0.25">
      <c r="A36" s="47" t="s">
        <v>191</v>
      </c>
      <c r="B36" s="418" t="s">
        <v>325</v>
      </c>
      <c r="C36" s="421"/>
      <c r="D36" s="422"/>
      <c r="E36" s="50">
        <f t="shared" ref="E36" si="3">SUM(E32:E35)</f>
        <v>2400</v>
      </c>
    </row>
    <row r="37" spans="1:5" x14ac:dyDescent="0.25">
      <c r="A37" s="48" t="s">
        <v>18</v>
      </c>
      <c r="B37" s="48" t="s">
        <v>33</v>
      </c>
      <c r="C37" s="58"/>
      <c r="D37" s="46" t="s">
        <v>32</v>
      </c>
      <c r="E37" s="49">
        <v>100</v>
      </c>
    </row>
    <row r="38" spans="1:5" x14ac:dyDescent="0.25">
      <c r="A38" s="48" t="s">
        <v>18</v>
      </c>
      <c r="B38" s="48" t="s">
        <v>31</v>
      </c>
      <c r="C38" s="58"/>
      <c r="D38" s="46" t="s">
        <v>30</v>
      </c>
      <c r="E38" s="49">
        <v>100</v>
      </c>
    </row>
    <row r="39" spans="1:5" x14ac:dyDescent="0.25">
      <c r="A39" s="48" t="s">
        <v>18</v>
      </c>
      <c r="B39" s="48" t="s">
        <v>9</v>
      </c>
      <c r="C39" s="58"/>
      <c r="D39" s="46" t="s">
        <v>12</v>
      </c>
      <c r="E39" s="49">
        <v>100</v>
      </c>
    </row>
    <row r="40" spans="1:5" s="21" customFormat="1" x14ac:dyDescent="0.25">
      <c r="A40" s="47" t="s">
        <v>18</v>
      </c>
      <c r="B40" s="47" t="s">
        <v>17</v>
      </c>
      <c r="C40" s="47"/>
      <c r="D40" s="64"/>
      <c r="E40" s="50">
        <f t="shared" ref="E40" si="4">SUM(E37:E39)</f>
        <v>300</v>
      </c>
    </row>
    <row r="41" spans="1:5" x14ac:dyDescent="0.25">
      <c r="A41" s="48" t="s">
        <v>169</v>
      </c>
      <c r="B41" s="48" t="s">
        <v>9</v>
      </c>
      <c r="C41" s="58"/>
      <c r="D41" s="46" t="s">
        <v>12</v>
      </c>
      <c r="E41" s="49">
        <v>400</v>
      </c>
    </row>
    <row r="42" spans="1:5" x14ac:dyDescent="0.25">
      <c r="A42" s="48" t="s">
        <v>169</v>
      </c>
      <c r="B42" s="48" t="s">
        <v>9</v>
      </c>
      <c r="C42" s="79" t="s">
        <v>172</v>
      </c>
      <c r="D42" s="46" t="s">
        <v>12</v>
      </c>
      <c r="E42" s="49">
        <v>600</v>
      </c>
    </row>
    <row r="43" spans="1:5" s="21" customFormat="1" x14ac:dyDescent="0.25">
      <c r="A43" s="47" t="s">
        <v>169</v>
      </c>
      <c r="B43" s="47" t="s">
        <v>168</v>
      </c>
      <c r="C43" s="47"/>
      <c r="D43" s="64"/>
      <c r="E43" s="50">
        <f>SUM(E41:E42)</f>
        <v>1000</v>
      </c>
    </row>
    <row r="44" spans="1:5" x14ac:dyDescent="0.25">
      <c r="A44" s="48" t="s">
        <v>197</v>
      </c>
      <c r="B44" s="48" t="s">
        <v>28</v>
      </c>
      <c r="C44" s="65"/>
      <c r="D44" s="46" t="s">
        <v>27</v>
      </c>
      <c r="E44" s="49">
        <v>2000</v>
      </c>
    </row>
    <row r="45" spans="1:5" s="21" customFormat="1" x14ac:dyDescent="0.25">
      <c r="A45" s="47" t="s">
        <v>197</v>
      </c>
      <c r="B45" s="47" t="s">
        <v>196</v>
      </c>
      <c r="C45" s="47"/>
      <c r="D45" s="64"/>
      <c r="E45" s="50">
        <f t="shared" ref="E45" si="5">SUM(E44)</f>
        <v>2000</v>
      </c>
    </row>
    <row r="46" spans="1:5" x14ac:dyDescent="0.25">
      <c r="A46" s="48" t="s">
        <v>111</v>
      </c>
      <c r="B46" s="48" t="s">
        <v>9</v>
      </c>
      <c r="C46" s="65"/>
      <c r="D46" s="46" t="s">
        <v>12</v>
      </c>
      <c r="E46" s="49">
        <v>150</v>
      </c>
    </row>
    <row r="47" spans="1:5" s="21" customFormat="1" x14ac:dyDescent="0.25">
      <c r="A47" s="47" t="s">
        <v>111</v>
      </c>
      <c r="B47" s="47" t="s">
        <v>110</v>
      </c>
      <c r="C47" s="47"/>
      <c r="D47" s="64"/>
      <c r="E47" s="50">
        <f t="shared" ref="E47" si="6">SUM(E46)</f>
        <v>150</v>
      </c>
    </row>
    <row r="48" spans="1:5" x14ac:dyDescent="0.25">
      <c r="A48" s="48" t="s">
        <v>92</v>
      </c>
      <c r="B48" s="48" t="s">
        <v>5</v>
      </c>
      <c r="C48" s="58"/>
      <c r="D48" s="46" t="s">
        <v>6</v>
      </c>
      <c r="E48" s="49">
        <v>800</v>
      </c>
    </row>
    <row r="49" spans="1:5" x14ac:dyDescent="0.25">
      <c r="A49" s="48" t="s">
        <v>92</v>
      </c>
      <c r="B49" s="48" t="s">
        <v>9</v>
      </c>
      <c r="C49" s="58"/>
      <c r="D49" s="46" t="s">
        <v>12</v>
      </c>
      <c r="E49" s="49">
        <v>500</v>
      </c>
    </row>
    <row r="50" spans="1:5" x14ac:dyDescent="0.25">
      <c r="A50" s="48" t="s">
        <v>92</v>
      </c>
      <c r="B50" s="48" t="s">
        <v>28</v>
      </c>
      <c r="C50" s="58"/>
      <c r="D50" s="46" t="s">
        <v>27</v>
      </c>
      <c r="E50" s="49">
        <v>8000</v>
      </c>
    </row>
    <row r="51" spans="1:5" x14ac:dyDescent="0.25">
      <c r="A51" s="48" t="s">
        <v>92</v>
      </c>
      <c r="B51" s="48" t="s">
        <v>26</v>
      </c>
      <c r="C51" s="58"/>
      <c r="D51" s="46" t="s">
        <v>25</v>
      </c>
      <c r="E51" s="49">
        <v>180</v>
      </c>
    </row>
    <row r="52" spans="1:5" s="21" customFormat="1" x14ac:dyDescent="0.25">
      <c r="A52" s="47" t="s">
        <v>92</v>
      </c>
      <c r="B52" s="418" t="s">
        <v>91</v>
      </c>
      <c r="C52" s="413"/>
      <c r="D52" s="414"/>
      <c r="E52" s="50">
        <f t="shared" ref="E52" si="7">SUM(E48:E51)</f>
        <v>9480</v>
      </c>
    </row>
    <row r="53" spans="1:5" x14ac:dyDescent="0.25">
      <c r="A53" s="81" t="s">
        <v>16</v>
      </c>
      <c r="B53" s="82"/>
      <c r="C53" s="82"/>
      <c r="D53" s="82"/>
      <c r="E53" s="83">
        <f>E15+E21+E24+E28+E31+E36+E40+E43+E45+E47+E52</f>
        <v>27000</v>
      </c>
    </row>
    <row r="68" spans="1:5" x14ac:dyDescent="0.25">
      <c r="A68" s="409" t="s">
        <v>665</v>
      </c>
      <c r="B68" s="409"/>
      <c r="C68" s="409"/>
      <c r="D68" s="409"/>
      <c r="E68" s="409"/>
    </row>
  </sheetData>
  <mergeCells count="4">
    <mergeCell ref="A68:E68"/>
    <mergeCell ref="B21:D21"/>
    <mergeCell ref="B36:D36"/>
    <mergeCell ref="B52:D52"/>
  </mergeCells>
  <pageMargins left="0.7" right="0.7" top="0.75" bottom="0.75" header="0.3" footer="0.3"/>
  <pageSetup paperSize="9" scale="75" orientation="portrait" r:id="rId1"/>
  <headerFooter>
    <oddHeader>&amp;RP10-002677/2022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B66"/>
  <sheetViews>
    <sheetView view="pageLayout" topLeftCell="A34" zoomScaleNormal="100" workbookViewId="0">
      <selection activeCell="A50" sqref="A50"/>
    </sheetView>
  </sheetViews>
  <sheetFormatPr defaultRowHeight="15" x14ac:dyDescent="0.25"/>
  <cols>
    <col min="1" max="1" width="80" style="302" customWidth="1"/>
    <col min="2" max="2" width="15.5703125" style="319" customWidth="1"/>
    <col min="3" max="16384" width="9.140625" style="303"/>
  </cols>
  <sheetData>
    <row r="1" spans="1:2" ht="16.5" x14ac:dyDescent="0.25">
      <c r="A1" s="263"/>
      <c r="B1" s="125" t="s">
        <v>724</v>
      </c>
    </row>
    <row r="2" spans="1:2" ht="18" x14ac:dyDescent="0.25">
      <c r="A2" s="304" t="s">
        <v>713</v>
      </c>
      <c r="B2" s="305"/>
    </row>
    <row r="3" spans="1:2" ht="15.75" thickBot="1" x14ac:dyDescent="0.3">
      <c r="A3" s="306"/>
      <c r="B3" s="266" t="s">
        <v>240</v>
      </c>
    </row>
    <row r="4" spans="1:2" ht="42" customHeight="1" thickBot="1" x14ac:dyDescent="0.3">
      <c r="A4" s="307" t="s">
        <v>381</v>
      </c>
      <c r="B4" s="322" t="s">
        <v>748</v>
      </c>
    </row>
    <row r="5" spans="1:2" ht="15.75" thickBot="1" x14ac:dyDescent="0.3">
      <c r="A5" s="403" t="s">
        <v>382</v>
      </c>
      <c r="B5" s="404"/>
    </row>
    <row r="6" spans="1:2" x14ac:dyDescent="0.25">
      <c r="A6" s="308" t="s">
        <v>383</v>
      </c>
      <c r="B6" s="309">
        <f>'11'!E17</f>
        <v>1109</v>
      </c>
    </row>
    <row r="7" spans="1:2" ht="15.75" thickBot="1" x14ac:dyDescent="0.3">
      <c r="A7" s="310" t="s">
        <v>384</v>
      </c>
      <c r="B7" s="311">
        <f>'11 inv'!F16</f>
        <v>22842</v>
      </c>
    </row>
    <row r="8" spans="1:2" ht="15.75" thickBot="1" x14ac:dyDescent="0.3">
      <c r="A8" s="403" t="s">
        <v>385</v>
      </c>
      <c r="B8" s="404"/>
    </row>
    <row r="9" spans="1:2" ht="15.75" thickBot="1" x14ac:dyDescent="0.3">
      <c r="A9" s="310" t="s">
        <v>383</v>
      </c>
      <c r="B9" s="311">
        <f>'12'!E9</f>
        <v>150</v>
      </c>
    </row>
    <row r="10" spans="1:2" ht="15.75" thickBot="1" x14ac:dyDescent="0.3">
      <c r="A10" s="403" t="s">
        <v>386</v>
      </c>
      <c r="B10" s="404"/>
    </row>
    <row r="11" spans="1:2" x14ac:dyDescent="0.25">
      <c r="A11" s="312" t="s">
        <v>383</v>
      </c>
      <c r="B11" s="313">
        <f>'21'!E41</f>
        <v>122537</v>
      </c>
    </row>
    <row r="12" spans="1:2" ht="15.75" thickBot="1" x14ac:dyDescent="0.3">
      <c r="A12" s="310" t="s">
        <v>384</v>
      </c>
      <c r="B12" s="311">
        <f>'21 inv'!F26</f>
        <v>37558</v>
      </c>
    </row>
    <row r="13" spans="1:2" ht="15.75" thickBot="1" x14ac:dyDescent="0.3">
      <c r="A13" s="403" t="s">
        <v>387</v>
      </c>
      <c r="B13" s="404"/>
    </row>
    <row r="14" spans="1:2" x14ac:dyDescent="0.25">
      <c r="A14" s="312" t="s">
        <v>383</v>
      </c>
      <c r="B14" s="313">
        <f>'31'!E17</f>
        <v>12180</v>
      </c>
    </row>
    <row r="15" spans="1:2" ht="15.75" thickBot="1" x14ac:dyDescent="0.3">
      <c r="A15" s="310" t="s">
        <v>384</v>
      </c>
      <c r="B15" s="311">
        <f>'31 inv'!F13</f>
        <v>31800</v>
      </c>
    </row>
    <row r="16" spans="1:2" s="314" customFormat="1" ht="15.75" thickBot="1" x14ac:dyDescent="0.3">
      <c r="A16" s="403" t="s">
        <v>388</v>
      </c>
      <c r="B16" s="404"/>
    </row>
    <row r="17" spans="1:2" x14ac:dyDescent="0.25">
      <c r="A17" s="312" t="s">
        <v>383</v>
      </c>
      <c r="B17" s="313">
        <v>4267</v>
      </c>
    </row>
    <row r="18" spans="1:2" ht="15.75" thickBot="1" x14ac:dyDescent="0.3">
      <c r="A18" s="312" t="s">
        <v>714</v>
      </c>
      <c r="B18" s="313">
        <v>189358</v>
      </c>
    </row>
    <row r="19" spans="1:2" ht="15.75" thickBot="1" x14ac:dyDescent="0.3">
      <c r="A19" s="403" t="s">
        <v>389</v>
      </c>
      <c r="B19" s="404"/>
    </row>
    <row r="20" spans="1:2" x14ac:dyDescent="0.25">
      <c r="A20" s="312" t="s">
        <v>383</v>
      </c>
      <c r="B20" s="313">
        <v>10789</v>
      </c>
    </row>
    <row r="21" spans="1:2" ht="15.75" thickBot="1" x14ac:dyDescent="0.3">
      <c r="A21" s="312" t="s">
        <v>714</v>
      </c>
      <c r="B21" s="313">
        <v>85935</v>
      </c>
    </row>
    <row r="22" spans="1:2" ht="15.75" thickBot="1" x14ac:dyDescent="0.3">
      <c r="A22" s="403" t="s">
        <v>390</v>
      </c>
      <c r="B22" s="404"/>
    </row>
    <row r="23" spans="1:2" ht="15.75" thickBot="1" x14ac:dyDescent="0.3">
      <c r="A23" s="312" t="s">
        <v>383</v>
      </c>
      <c r="B23" s="313">
        <f>'61'!E37</f>
        <v>7260</v>
      </c>
    </row>
    <row r="24" spans="1:2" ht="15.75" thickBot="1" x14ac:dyDescent="0.3">
      <c r="A24" s="403" t="s">
        <v>391</v>
      </c>
      <c r="B24" s="404"/>
    </row>
    <row r="25" spans="1:2" ht="15.75" thickBot="1" x14ac:dyDescent="0.3">
      <c r="A25" s="312" t="s">
        <v>383</v>
      </c>
      <c r="B25" s="313">
        <f>'62'!E29</f>
        <v>2480</v>
      </c>
    </row>
    <row r="26" spans="1:2" ht="15.75" thickBot="1" x14ac:dyDescent="0.3">
      <c r="A26" s="403" t="s">
        <v>392</v>
      </c>
      <c r="B26" s="404"/>
    </row>
    <row r="27" spans="1:2" ht="15.75" thickBot="1" x14ac:dyDescent="0.3">
      <c r="A27" s="312" t="s">
        <v>383</v>
      </c>
      <c r="B27" s="313">
        <f>'63'!E23</f>
        <v>6182</v>
      </c>
    </row>
    <row r="28" spans="1:2" ht="15.75" thickBot="1" x14ac:dyDescent="0.3">
      <c r="A28" s="403" t="s">
        <v>393</v>
      </c>
      <c r="B28" s="404"/>
    </row>
    <row r="29" spans="1:2" ht="15.75" thickBot="1" x14ac:dyDescent="0.3">
      <c r="A29" s="312" t="s">
        <v>383</v>
      </c>
      <c r="B29" s="313">
        <f>'64'!E22</f>
        <v>29920</v>
      </c>
    </row>
    <row r="30" spans="1:2" ht="15.75" thickBot="1" x14ac:dyDescent="0.3">
      <c r="A30" s="403" t="s">
        <v>394</v>
      </c>
      <c r="B30" s="404"/>
    </row>
    <row r="31" spans="1:2" ht="15.75" thickBot="1" x14ac:dyDescent="0.3">
      <c r="A31" s="312" t="s">
        <v>395</v>
      </c>
      <c r="B31" s="313">
        <f>'65'!E21</f>
        <v>2000</v>
      </c>
    </row>
    <row r="32" spans="1:2" ht="15.75" thickBot="1" x14ac:dyDescent="0.3">
      <c r="A32" s="403" t="s">
        <v>396</v>
      </c>
      <c r="B32" s="404"/>
    </row>
    <row r="33" spans="1:2" x14ac:dyDescent="0.25">
      <c r="A33" s="312" t="s">
        <v>395</v>
      </c>
      <c r="B33" s="313">
        <f>'81'!E24</f>
        <v>11940</v>
      </c>
    </row>
    <row r="34" spans="1:2" ht="15.75" thickBot="1" x14ac:dyDescent="0.3">
      <c r="A34" s="312" t="s">
        <v>384</v>
      </c>
      <c r="B34" s="313">
        <f>'81 inv'!F13</f>
        <v>7500</v>
      </c>
    </row>
    <row r="35" spans="1:2" ht="15.75" thickBot="1" x14ac:dyDescent="0.3">
      <c r="A35" s="403" t="s">
        <v>397</v>
      </c>
      <c r="B35" s="404"/>
    </row>
    <row r="36" spans="1:2" x14ac:dyDescent="0.25">
      <c r="A36" s="312" t="s">
        <v>395</v>
      </c>
      <c r="B36" s="313">
        <f>'82'!E53</f>
        <v>27000</v>
      </c>
    </row>
    <row r="37" spans="1:2" ht="15.75" thickBot="1" x14ac:dyDescent="0.3">
      <c r="A37" s="312" t="s">
        <v>384</v>
      </c>
      <c r="B37" s="313">
        <f>'82 inv'!F50</f>
        <v>37000</v>
      </c>
    </row>
    <row r="38" spans="1:2" ht="15.75" thickBot="1" x14ac:dyDescent="0.3">
      <c r="A38" s="403" t="s">
        <v>398</v>
      </c>
      <c r="B38" s="404"/>
    </row>
    <row r="39" spans="1:2" x14ac:dyDescent="0.25">
      <c r="A39" s="312" t="s">
        <v>395</v>
      </c>
      <c r="B39" s="313">
        <f>'83'!E17</f>
        <v>2000</v>
      </c>
    </row>
    <row r="40" spans="1:2" ht="15.75" thickBot="1" x14ac:dyDescent="0.3">
      <c r="A40" s="312" t="s">
        <v>384</v>
      </c>
      <c r="B40" s="313">
        <f>'83 inv'!F32</f>
        <v>260972</v>
      </c>
    </row>
    <row r="41" spans="1:2" ht="15.75" thickBot="1" x14ac:dyDescent="0.3">
      <c r="A41" s="403" t="s">
        <v>399</v>
      </c>
      <c r="B41" s="404"/>
    </row>
    <row r="42" spans="1:2" x14ac:dyDescent="0.25">
      <c r="A42" s="312" t="s">
        <v>383</v>
      </c>
      <c r="B42" s="313">
        <f>'91'!E85</f>
        <v>344751</v>
      </c>
    </row>
    <row r="43" spans="1:2" ht="15.75" thickBot="1" x14ac:dyDescent="0.3">
      <c r="A43" s="312" t="s">
        <v>384</v>
      </c>
      <c r="B43" s="313">
        <f>'91 inv'!F22</f>
        <v>7217</v>
      </c>
    </row>
    <row r="44" spans="1:2" ht="15.75" thickBot="1" x14ac:dyDescent="0.3">
      <c r="A44" s="403" t="s">
        <v>400</v>
      </c>
      <c r="B44" s="404"/>
    </row>
    <row r="45" spans="1:2" x14ac:dyDescent="0.25">
      <c r="A45" s="312" t="s">
        <v>401</v>
      </c>
      <c r="B45" s="313">
        <f>'10'!E12</f>
        <v>28029</v>
      </c>
    </row>
    <row r="46" spans="1:2" ht="15.75" thickBot="1" x14ac:dyDescent="0.3">
      <c r="A46" s="315" t="s">
        <v>384</v>
      </c>
      <c r="B46" s="316">
        <f>'10-inv'!E13</f>
        <v>12150</v>
      </c>
    </row>
    <row r="47" spans="1:2" ht="15.75" thickBot="1" x14ac:dyDescent="0.3">
      <c r="A47" s="317" t="s">
        <v>383</v>
      </c>
      <c r="B47" s="318">
        <f>B6+B9+B11+B14+B17+B20+B23+B25+B27+B29+B31+B33+B36+B39+B42+B45+B21+B18</f>
        <v>887887</v>
      </c>
    </row>
    <row r="48" spans="1:2" ht="15.75" thickBot="1" x14ac:dyDescent="0.3">
      <c r="A48" s="317" t="s">
        <v>384</v>
      </c>
      <c r="B48" s="318">
        <f>B7+B12+B15+B34+B37+B40+B43+B46</f>
        <v>417039</v>
      </c>
    </row>
    <row r="49" spans="1:2" ht="15.75" thickBot="1" x14ac:dyDescent="0.3">
      <c r="A49" s="317" t="s">
        <v>403</v>
      </c>
      <c r="B49" s="318">
        <f>B47+B48</f>
        <v>1304926</v>
      </c>
    </row>
    <row r="51" spans="1:2" x14ac:dyDescent="0.25">
      <c r="A51" s="405" t="s">
        <v>604</v>
      </c>
      <c r="B51" s="405"/>
    </row>
    <row r="66" spans="2:2" x14ac:dyDescent="0.25">
      <c r="B66" s="314"/>
    </row>
  </sheetData>
  <mergeCells count="17">
    <mergeCell ref="A51:B51"/>
    <mergeCell ref="A30:B30"/>
    <mergeCell ref="A32:B32"/>
    <mergeCell ref="A35:B35"/>
    <mergeCell ref="A38:B38"/>
    <mergeCell ref="A41:B41"/>
    <mergeCell ref="A44:B44"/>
    <mergeCell ref="A19:B19"/>
    <mergeCell ref="A22:B22"/>
    <mergeCell ref="A24:B24"/>
    <mergeCell ref="A26:B26"/>
    <mergeCell ref="A28:B28"/>
    <mergeCell ref="A5:B5"/>
    <mergeCell ref="A8:B8"/>
    <mergeCell ref="A10:B10"/>
    <mergeCell ref="A13:B13"/>
    <mergeCell ref="A16:B16"/>
  </mergeCells>
  <pageMargins left="0.7" right="0.7" top="0.75" bottom="0.75" header="0.3" footer="0.3"/>
  <pageSetup paperSize="9" scale="91" orientation="portrait" r:id="rId1"/>
  <headerFooter>
    <oddHeader>&amp;RP10-002677/2022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F64"/>
  <sheetViews>
    <sheetView view="pageLayout" topLeftCell="A43" zoomScaleNormal="100" workbookViewId="0">
      <selection activeCell="A64" sqref="A64:F64"/>
    </sheetView>
  </sheetViews>
  <sheetFormatPr defaultColWidth="2.85546875" defaultRowHeight="14.25" x14ac:dyDescent="0.2"/>
  <cols>
    <col min="1" max="1" width="10.140625" style="40" customWidth="1"/>
    <col min="2" max="2" width="8.140625" style="40" customWidth="1"/>
    <col min="3" max="3" width="10" style="40" customWidth="1"/>
    <col min="4" max="4" width="15" style="40" customWidth="1"/>
    <col min="5" max="5" width="45.140625" style="40" customWidth="1"/>
    <col min="6" max="6" width="16.5703125" style="40" customWidth="1"/>
    <col min="7" max="16384" width="2.85546875" style="40"/>
  </cols>
  <sheetData>
    <row r="1" spans="1:6" ht="16.5" x14ac:dyDescent="0.2">
      <c r="B1" s="28"/>
      <c r="C1" s="28"/>
      <c r="D1" s="28"/>
      <c r="F1" s="125" t="s">
        <v>740</v>
      </c>
    </row>
    <row r="2" spans="1:6" ht="16.5" x14ac:dyDescent="0.2">
      <c r="A2" s="28" t="s">
        <v>448</v>
      </c>
      <c r="B2" s="28"/>
      <c r="C2" s="28"/>
      <c r="D2" s="28"/>
      <c r="E2" s="28"/>
      <c r="F2" s="136" t="s">
        <v>240</v>
      </c>
    </row>
    <row r="3" spans="1:6" ht="16.5" x14ac:dyDescent="0.2">
      <c r="A3" s="28"/>
      <c r="B3" s="28"/>
      <c r="C3" s="28"/>
      <c r="D3" s="28"/>
      <c r="E3" s="28"/>
      <c r="F3" s="28"/>
    </row>
    <row r="4" spans="1:6" s="102" customFormat="1" ht="12" x14ac:dyDescent="0.2">
      <c r="A4" s="69" t="s">
        <v>0</v>
      </c>
      <c r="B4" s="70" t="s">
        <v>1</v>
      </c>
      <c r="C4" s="69" t="s">
        <v>404</v>
      </c>
      <c r="D4" s="70" t="s">
        <v>405</v>
      </c>
      <c r="E4" s="69" t="s">
        <v>238</v>
      </c>
      <c r="F4" s="30" t="s">
        <v>682</v>
      </c>
    </row>
    <row r="5" spans="1:6" s="102" customFormat="1" ht="12" x14ac:dyDescent="0.2">
      <c r="A5" s="71"/>
      <c r="B5" s="72"/>
      <c r="C5" s="71"/>
      <c r="D5" s="72"/>
      <c r="E5" s="71"/>
      <c r="F5" s="73" t="s">
        <v>333</v>
      </c>
    </row>
    <row r="6" spans="1:6" s="103" customFormat="1" ht="12" x14ac:dyDescent="0.2">
      <c r="A6" s="32"/>
      <c r="B6" s="33"/>
      <c r="C6" s="32"/>
      <c r="D6" s="33"/>
      <c r="E6" s="32"/>
      <c r="F6" s="32">
        <v>2022</v>
      </c>
    </row>
    <row r="7" spans="1:6" s="129" customFormat="1" x14ac:dyDescent="0.2">
      <c r="A7" s="127" t="s">
        <v>174</v>
      </c>
      <c r="B7" s="127" t="s">
        <v>411</v>
      </c>
      <c r="C7" s="127" t="s">
        <v>29</v>
      </c>
      <c r="D7" s="127" t="s">
        <v>449</v>
      </c>
      <c r="E7" s="127" t="s">
        <v>450</v>
      </c>
      <c r="F7" s="128">
        <v>6000</v>
      </c>
    </row>
    <row r="8" spans="1:6" s="130" customFormat="1" x14ac:dyDescent="0.2">
      <c r="A8" s="19" t="s">
        <v>174</v>
      </c>
      <c r="B8" s="19" t="s">
        <v>411</v>
      </c>
      <c r="C8" s="410" t="s">
        <v>420</v>
      </c>
      <c r="D8" s="411"/>
      <c r="E8" s="412"/>
      <c r="F8" s="20">
        <f t="shared" ref="F8:F9" si="0">SUM(F7)</f>
        <v>6000</v>
      </c>
    </row>
    <row r="9" spans="1:6" s="129" customFormat="1" ht="15" x14ac:dyDescent="0.2">
      <c r="A9" s="17" t="s">
        <v>174</v>
      </c>
      <c r="B9" s="406" t="s">
        <v>173</v>
      </c>
      <c r="C9" s="413"/>
      <c r="D9" s="413"/>
      <c r="E9" s="414"/>
      <c r="F9" s="18">
        <f t="shared" si="0"/>
        <v>6000</v>
      </c>
    </row>
    <row r="10" spans="1:6" s="129" customFormat="1" x14ac:dyDescent="0.2">
      <c r="A10" s="11" t="s">
        <v>195</v>
      </c>
      <c r="B10" s="11" t="s">
        <v>411</v>
      </c>
      <c r="C10" s="11"/>
      <c r="D10" s="11" t="s">
        <v>451</v>
      </c>
      <c r="E10" s="11" t="s">
        <v>452</v>
      </c>
      <c r="F10" s="12">
        <v>100</v>
      </c>
    </row>
    <row r="11" spans="1:6" s="129" customFormat="1" x14ac:dyDescent="0.2">
      <c r="A11" s="11" t="s">
        <v>195</v>
      </c>
      <c r="B11" s="11" t="s">
        <v>411</v>
      </c>
      <c r="C11" s="11"/>
      <c r="D11" s="11" t="s">
        <v>453</v>
      </c>
      <c r="E11" s="11" t="s">
        <v>454</v>
      </c>
      <c r="F11" s="12">
        <v>500</v>
      </c>
    </row>
    <row r="12" spans="1:6" s="130" customFormat="1" x14ac:dyDescent="0.2">
      <c r="A12" s="19" t="s">
        <v>195</v>
      </c>
      <c r="B12" s="19" t="s">
        <v>411</v>
      </c>
      <c r="C12" s="410" t="s">
        <v>420</v>
      </c>
      <c r="D12" s="411"/>
      <c r="E12" s="412"/>
      <c r="F12" s="20">
        <f>SUM(F10:F11)</f>
        <v>600</v>
      </c>
    </row>
    <row r="13" spans="1:6" s="129" customFormat="1" x14ac:dyDescent="0.2">
      <c r="A13" s="17" t="s">
        <v>195</v>
      </c>
      <c r="B13" s="406" t="s">
        <v>194</v>
      </c>
      <c r="C13" s="407"/>
      <c r="D13" s="407"/>
      <c r="E13" s="408"/>
      <c r="F13" s="18">
        <f t="shared" ref="F13" si="1">SUM(F12)</f>
        <v>600</v>
      </c>
    </row>
    <row r="14" spans="1:6" s="129" customFormat="1" x14ac:dyDescent="0.2">
      <c r="A14" s="11" t="s">
        <v>152</v>
      </c>
      <c r="B14" s="11" t="s">
        <v>411</v>
      </c>
      <c r="C14" s="11"/>
      <c r="D14" s="11" t="s">
        <v>455</v>
      </c>
      <c r="E14" s="11" t="s">
        <v>456</v>
      </c>
      <c r="F14" s="12">
        <v>100</v>
      </c>
    </row>
    <row r="15" spans="1:6" s="130" customFormat="1" x14ac:dyDescent="0.2">
      <c r="A15" s="19" t="s">
        <v>152</v>
      </c>
      <c r="B15" s="19" t="s">
        <v>411</v>
      </c>
      <c r="C15" s="410" t="s">
        <v>420</v>
      </c>
      <c r="D15" s="411"/>
      <c r="E15" s="412"/>
      <c r="F15" s="20">
        <f t="shared" ref="F15:F16" si="2">SUM(F14)</f>
        <v>100</v>
      </c>
    </row>
    <row r="16" spans="1:6" s="129" customFormat="1" ht="15" x14ac:dyDescent="0.2">
      <c r="A16" s="17" t="s">
        <v>152</v>
      </c>
      <c r="B16" s="406" t="s">
        <v>151</v>
      </c>
      <c r="C16" s="413"/>
      <c r="D16" s="413"/>
      <c r="E16" s="414"/>
      <c r="F16" s="18">
        <f t="shared" si="2"/>
        <v>100</v>
      </c>
    </row>
    <row r="17" spans="1:6" s="129" customFormat="1" x14ac:dyDescent="0.2">
      <c r="A17" s="11" t="s">
        <v>49</v>
      </c>
      <c r="B17" s="11" t="s">
        <v>411</v>
      </c>
      <c r="C17" s="11"/>
      <c r="D17" s="11" t="s">
        <v>457</v>
      </c>
      <c r="E17" s="11" t="s">
        <v>458</v>
      </c>
      <c r="F17" s="12">
        <v>100</v>
      </c>
    </row>
    <row r="18" spans="1:6" s="130" customFormat="1" x14ac:dyDescent="0.2">
      <c r="A18" s="19" t="s">
        <v>49</v>
      </c>
      <c r="B18" s="19" t="s">
        <v>411</v>
      </c>
      <c r="C18" s="410" t="s">
        <v>420</v>
      </c>
      <c r="D18" s="411"/>
      <c r="E18" s="412"/>
      <c r="F18" s="20">
        <f t="shared" ref="F18:F19" si="3">SUM(F17)</f>
        <v>100</v>
      </c>
    </row>
    <row r="19" spans="1:6" s="129" customFormat="1" x14ac:dyDescent="0.2">
      <c r="A19" s="17" t="s">
        <v>49</v>
      </c>
      <c r="B19" s="406" t="s">
        <v>48</v>
      </c>
      <c r="C19" s="407"/>
      <c r="D19" s="407"/>
      <c r="E19" s="408"/>
      <c r="F19" s="18">
        <f t="shared" si="3"/>
        <v>100</v>
      </c>
    </row>
    <row r="20" spans="1:6" s="129" customFormat="1" x14ac:dyDescent="0.2">
      <c r="A20" s="97" t="s">
        <v>138</v>
      </c>
      <c r="B20" s="11">
        <v>6121</v>
      </c>
      <c r="C20" s="11"/>
      <c r="D20" s="97" t="s">
        <v>459</v>
      </c>
      <c r="E20" s="11" t="s">
        <v>460</v>
      </c>
      <c r="F20" s="12">
        <v>3150</v>
      </c>
    </row>
    <row r="21" spans="1:6" s="130" customFormat="1" x14ac:dyDescent="0.2">
      <c r="A21" s="19" t="s">
        <v>138</v>
      </c>
      <c r="B21" s="19" t="s">
        <v>411</v>
      </c>
      <c r="C21" s="410" t="s">
        <v>420</v>
      </c>
      <c r="D21" s="411"/>
      <c r="E21" s="412"/>
      <c r="F21" s="20">
        <f>SUM(F20:F20)</f>
        <v>3150</v>
      </c>
    </row>
    <row r="22" spans="1:6" s="129" customFormat="1" x14ac:dyDescent="0.2">
      <c r="A22" s="17" t="s">
        <v>138</v>
      </c>
      <c r="B22" s="406" t="s">
        <v>137</v>
      </c>
      <c r="C22" s="407"/>
      <c r="D22" s="407"/>
      <c r="E22" s="408"/>
      <c r="F22" s="18">
        <f>F21</f>
        <v>3150</v>
      </c>
    </row>
    <row r="23" spans="1:6" s="129" customFormat="1" x14ac:dyDescent="0.2">
      <c r="A23" s="11" t="s">
        <v>130</v>
      </c>
      <c r="B23" s="11" t="s">
        <v>411</v>
      </c>
      <c r="C23" s="11"/>
      <c r="D23" s="11" t="s">
        <v>461</v>
      </c>
      <c r="E23" s="11" t="s">
        <v>462</v>
      </c>
      <c r="F23" s="12">
        <v>100</v>
      </c>
    </row>
    <row r="24" spans="1:6" s="129" customFormat="1" x14ac:dyDescent="0.2">
      <c r="A24" s="11" t="s">
        <v>130</v>
      </c>
      <c r="B24" s="11" t="s">
        <v>411</v>
      </c>
      <c r="C24" s="11" t="s">
        <v>172</v>
      </c>
      <c r="D24" s="11" t="s">
        <v>463</v>
      </c>
      <c r="E24" s="11" t="s">
        <v>464</v>
      </c>
      <c r="F24" s="12">
        <v>600</v>
      </c>
    </row>
    <row r="25" spans="1:6" s="130" customFormat="1" x14ac:dyDescent="0.2">
      <c r="A25" s="19" t="s">
        <v>130</v>
      </c>
      <c r="B25" s="19" t="s">
        <v>411</v>
      </c>
      <c r="C25" s="410" t="s">
        <v>420</v>
      </c>
      <c r="D25" s="411"/>
      <c r="E25" s="412"/>
      <c r="F25" s="20">
        <f t="shared" ref="F25" si="4">SUM(F23:F24)</f>
        <v>700</v>
      </c>
    </row>
    <row r="26" spans="1:6" s="129" customFormat="1" x14ac:dyDescent="0.2">
      <c r="A26" s="17" t="s">
        <v>130</v>
      </c>
      <c r="B26" s="406" t="s">
        <v>129</v>
      </c>
      <c r="C26" s="407"/>
      <c r="D26" s="407"/>
      <c r="E26" s="408"/>
      <c r="F26" s="18">
        <f>F25</f>
        <v>700</v>
      </c>
    </row>
    <row r="27" spans="1:6" s="129" customFormat="1" x14ac:dyDescent="0.2">
      <c r="A27" s="11" t="s">
        <v>191</v>
      </c>
      <c r="B27" s="11" t="s">
        <v>411</v>
      </c>
      <c r="C27" s="11"/>
      <c r="D27" s="11" t="s">
        <v>466</v>
      </c>
      <c r="E27" s="11" t="s">
        <v>467</v>
      </c>
      <c r="F27" s="12">
        <v>400</v>
      </c>
    </row>
    <row r="28" spans="1:6" s="129" customFormat="1" x14ac:dyDescent="0.2">
      <c r="A28" s="11" t="s">
        <v>191</v>
      </c>
      <c r="B28" s="11" t="s">
        <v>411</v>
      </c>
      <c r="C28" s="11"/>
      <c r="D28" s="11" t="s">
        <v>468</v>
      </c>
      <c r="E28" s="11" t="s">
        <v>469</v>
      </c>
      <c r="F28" s="12">
        <v>300</v>
      </c>
    </row>
    <row r="29" spans="1:6" s="129" customFormat="1" x14ac:dyDescent="0.2">
      <c r="A29" s="11" t="s">
        <v>191</v>
      </c>
      <c r="B29" s="11" t="s">
        <v>411</v>
      </c>
      <c r="C29" s="11"/>
      <c r="D29" s="11" t="s">
        <v>470</v>
      </c>
      <c r="E29" s="11" t="s">
        <v>471</v>
      </c>
      <c r="F29" s="12">
        <v>1350</v>
      </c>
    </row>
    <row r="30" spans="1:6" s="129" customFormat="1" x14ac:dyDescent="0.2">
      <c r="A30" s="11" t="s">
        <v>191</v>
      </c>
      <c r="B30" s="11" t="s">
        <v>411</v>
      </c>
      <c r="C30" s="11"/>
      <c r="D30" s="11" t="s">
        <v>472</v>
      </c>
      <c r="E30" s="11" t="s">
        <v>473</v>
      </c>
      <c r="F30" s="12">
        <v>100</v>
      </c>
    </row>
    <row r="31" spans="1:6" s="129" customFormat="1" x14ac:dyDescent="0.2">
      <c r="A31" s="11" t="s">
        <v>191</v>
      </c>
      <c r="B31" s="11" t="s">
        <v>411</v>
      </c>
      <c r="C31" s="11"/>
      <c r="D31" s="11" t="s">
        <v>474</v>
      </c>
      <c r="E31" s="11" t="s">
        <v>475</v>
      </c>
      <c r="F31" s="12">
        <v>100</v>
      </c>
    </row>
    <row r="32" spans="1:6" s="130" customFormat="1" x14ac:dyDescent="0.2">
      <c r="A32" s="19" t="s">
        <v>191</v>
      </c>
      <c r="B32" s="19" t="s">
        <v>411</v>
      </c>
      <c r="C32" s="410" t="s">
        <v>420</v>
      </c>
      <c r="D32" s="411"/>
      <c r="E32" s="412"/>
      <c r="F32" s="20">
        <f>SUM(F27:F31)</f>
        <v>2250</v>
      </c>
    </row>
    <row r="33" spans="1:6" s="129" customFormat="1" x14ac:dyDescent="0.2">
      <c r="A33" s="17" t="s">
        <v>191</v>
      </c>
      <c r="B33" s="406" t="s">
        <v>476</v>
      </c>
      <c r="C33" s="407"/>
      <c r="D33" s="407"/>
      <c r="E33" s="408"/>
      <c r="F33" s="18">
        <f t="shared" ref="F33" si="5">SUM(F32)</f>
        <v>2250</v>
      </c>
    </row>
    <row r="34" spans="1:6" s="129" customFormat="1" x14ac:dyDescent="0.2">
      <c r="A34" s="11" t="s">
        <v>477</v>
      </c>
      <c r="B34" s="11" t="s">
        <v>478</v>
      </c>
      <c r="C34" s="11"/>
      <c r="D34" s="11" t="s">
        <v>479</v>
      </c>
      <c r="E34" s="11" t="s">
        <v>480</v>
      </c>
      <c r="F34" s="12">
        <v>200</v>
      </c>
    </row>
    <row r="35" spans="1:6" s="129" customFormat="1" x14ac:dyDescent="0.2">
      <c r="A35" s="11" t="s">
        <v>477</v>
      </c>
      <c r="B35" s="11" t="s">
        <v>478</v>
      </c>
      <c r="C35" s="11"/>
      <c r="D35" s="97" t="s">
        <v>565</v>
      </c>
      <c r="E35" s="11" t="s">
        <v>571</v>
      </c>
      <c r="F35" s="12">
        <v>1500</v>
      </c>
    </row>
    <row r="36" spans="1:6" s="129" customFormat="1" x14ac:dyDescent="0.2">
      <c r="A36" s="11" t="s">
        <v>477</v>
      </c>
      <c r="B36" s="11" t="s">
        <v>478</v>
      </c>
      <c r="C36" s="11"/>
      <c r="D36" s="97" t="s">
        <v>776</v>
      </c>
      <c r="E36" s="11" t="s">
        <v>572</v>
      </c>
      <c r="F36" s="12">
        <v>2000</v>
      </c>
    </row>
    <row r="37" spans="1:6" s="130" customFormat="1" x14ac:dyDescent="0.2">
      <c r="A37" s="19" t="s">
        <v>477</v>
      </c>
      <c r="B37" s="19" t="s">
        <v>478</v>
      </c>
      <c r="C37" s="410" t="s">
        <v>481</v>
      </c>
      <c r="D37" s="411"/>
      <c r="E37" s="412"/>
      <c r="F37" s="20">
        <f>SUM(F34:F36)</f>
        <v>3700</v>
      </c>
    </row>
    <row r="38" spans="1:6" s="129" customFormat="1" ht="15" x14ac:dyDescent="0.2">
      <c r="A38" s="17" t="s">
        <v>477</v>
      </c>
      <c r="B38" s="406" t="s">
        <v>482</v>
      </c>
      <c r="C38" s="413"/>
      <c r="D38" s="413"/>
      <c r="E38" s="414"/>
      <c r="F38" s="18">
        <f t="shared" ref="F38" si="6">SUM(F37)</f>
        <v>3700</v>
      </c>
    </row>
    <row r="39" spans="1:6" s="129" customFormat="1" x14ac:dyDescent="0.2">
      <c r="A39" s="11" t="s">
        <v>483</v>
      </c>
      <c r="B39" s="11" t="s">
        <v>411</v>
      </c>
      <c r="C39" s="11"/>
      <c r="D39" s="11" t="s">
        <v>484</v>
      </c>
      <c r="E39" s="11" t="s">
        <v>485</v>
      </c>
      <c r="F39" s="12">
        <v>1700</v>
      </c>
    </row>
    <row r="40" spans="1:6" s="130" customFormat="1" x14ac:dyDescent="0.2">
      <c r="A40" s="19" t="s">
        <v>483</v>
      </c>
      <c r="B40" s="19" t="s">
        <v>411</v>
      </c>
      <c r="C40" s="410" t="s">
        <v>420</v>
      </c>
      <c r="D40" s="411"/>
      <c r="E40" s="412"/>
      <c r="F40" s="20">
        <f>SUM(F39:F39)</f>
        <v>1700</v>
      </c>
    </row>
    <row r="41" spans="1:6" s="129" customFormat="1" ht="15" x14ac:dyDescent="0.2">
      <c r="A41" s="17" t="s">
        <v>483</v>
      </c>
      <c r="B41" s="406" t="s">
        <v>804</v>
      </c>
      <c r="C41" s="413"/>
      <c r="D41" s="413"/>
      <c r="E41" s="414"/>
      <c r="F41" s="18">
        <f t="shared" ref="F41" si="7">SUM(F40)</f>
        <v>1700</v>
      </c>
    </row>
    <row r="42" spans="1:6" s="129" customFormat="1" x14ac:dyDescent="0.2">
      <c r="A42" s="11" t="s">
        <v>99</v>
      </c>
      <c r="B42" s="11" t="s">
        <v>411</v>
      </c>
      <c r="C42" s="11"/>
      <c r="D42" s="11" t="s">
        <v>486</v>
      </c>
      <c r="E42" s="11" t="s">
        <v>487</v>
      </c>
      <c r="F42" s="12">
        <v>100</v>
      </c>
    </row>
    <row r="43" spans="1:6" s="130" customFormat="1" x14ac:dyDescent="0.2">
      <c r="A43" s="19" t="s">
        <v>99</v>
      </c>
      <c r="B43" s="19" t="s">
        <v>411</v>
      </c>
      <c r="C43" s="410" t="s">
        <v>420</v>
      </c>
      <c r="D43" s="411"/>
      <c r="E43" s="412"/>
      <c r="F43" s="20">
        <f t="shared" ref="F43:F44" si="8">SUM(F42)</f>
        <v>100</v>
      </c>
    </row>
    <row r="44" spans="1:6" s="129" customFormat="1" ht="15" x14ac:dyDescent="0.2">
      <c r="A44" s="17" t="s">
        <v>99</v>
      </c>
      <c r="B44" s="406" t="s">
        <v>98</v>
      </c>
      <c r="C44" s="413"/>
      <c r="D44" s="413"/>
      <c r="E44" s="414"/>
      <c r="F44" s="18">
        <f t="shared" si="8"/>
        <v>100</v>
      </c>
    </row>
    <row r="45" spans="1:6" s="129" customFormat="1" x14ac:dyDescent="0.2">
      <c r="A45" s="11" t="s">
        <v>92</v>
      </c>
      <c r="B45" s="11" t="s">
        <v>411</v>
      </c>
      <c r="C45" s="11"/>
      <c r="D45" s="11" t="s">
        <v>488</v>
      </c>
      <c r="E45" s="11" t="s">
        <v>489</v>
      </c>
      <c r="F45" s="12">
        <v>18000</v>
      </c>
    </row>
    <row r="46" spans="1:6" s="129" customFormat="1" x14ac:dyDescent="0.2">
      <c r="A46" s="11" t="s">
        <v>92</v>
      </c>
      <c r="B46" s="11" t="s">
        <v>411</v>
      </c>
      <c r="C46" s="11"/>
      <c r="D46" s="11" t="s">
        <v>490</v>
      </c>
      <c r="E46" s="11" t="s">
        <v>491</v>
      </c>
      <c r="F46" s="12">
        <v>500</v>
      </c>
    </row>
    <row r="47" spans="1:6" s="129" customFormat="1" x14ac:dyDescent="0.2">
      <c r="A47" s="11" t="s">
        <v>92</v>
      </c>
      <c r="B47" s="11" t="s">
        <v>411</v>
      </c>
      <c r="C47" s="11"/>
      <c r="D47" s="11" t="s">
        <v>492</v>
      </c>
      <c r="E47" s="11" t="s">
        <v>493</v>
      </c>
      <c r="F47" s="12">
        <v>100</v>
      </c>
    </row>
    <row r="48" spans="1:6" s="130" customFormat="1" x14ac:dyDescent="0.2">
      <c r="A48" s="19" t="s">
        <v>92</v>
      </c>
      <c r="B48" s="19" t="s">
        <v>411</v>
      </c>
      <c r="C48" s="410" t="s">
        <v>420</v>
      </c>
      <c r="D48" s="411"/>
      <c r="E48" s="412"/>
      <c r="F48" s="20">
        <f>SUM(F45:F47)</f>
        <v>18600</v>
      </c>
    </row>
    <row r="49" spans="1:6" s="129" customFormat="1" x14ac:dyDescent="0.2">
      <c r="A49" s="17" t="s">
        <v>92</v>
      </c>
      <c r="B49" s="406" t="s">
        <v>494</v>
      </c>
      <c r="C49" s="407"/>
      <c r="D49" s="407"/>
      <c r="E49" s="408"/>
      <c r="F49" s="18">
        <f t="shared" ref="F49" si="9">SUM(F48)</f>
        <v>18600</v>
      </c>
    </row>
    <row r="50" spans="1:6" s="74" customFormat="1" ht="13.5" x14ac:dyDescent="0.2">
      <c r="A50" s="135" t="s">
        <v>16</v>
      </c>
      <c r="B50" s="119"/>
      <c r="C50" s="119"/>
      <c r="D50" s="120"/>
      <c r="E50" s="119"/>
      <c r="F50" s="121">
        <f>F49+F44+F41+F38+F33+F26+F22+F19+F16+F13+F9</f>
        <v>37000</v>
      </c>
    </row>
    <row r="51" spans="1:6" x14ac:dyDescent="0.2">
      <c r="A51" s="27"/>
      <c r="B51" s="27"/>
      <c r="C51" s="27"/>
      <c r="D51" s="27"/>
      <c r="E51" s="27"/>
      <c r="F51" s="27"/>
    </row>
    <row r="64" spans="1:6" x14ac:dyDescent="0.2">
      <c r="A64" s="409" t="s">
        <v>666</v>
      </c>
      <c r="B64" s="409"/>
      <c r="C64" s="409"/>
      <c r="D64" s="409"/>
      <c r="E64" s="409"/>
      <c r="F64" s="409"/>
    </row>
  </sheetData>
  <mergeCells count="23">
    <mergeCell ref="C8:E8"/>
    <mergeCell ref="C21:E21"/>
    <mergeCell ref="C18:E18"/>
    <mergeCell ref="C15:E15"/>
    <mergeCell ref="B13:E13"/>
    <mergeCell ref="C12:E12"/>
    <mergeCell ref="B9:E9"/>
    <mergeCell ref="B16:E16"/>
    <mergeCell ref="B22:E22"/>
    <mergeCell ref="B19:E19"/>
    <mergeCell ref="C43:E43"/>
    <mergeCell ref="C40:E40"/>
    <mergeCell ref="C37:E37"/>
    <mergeCell ref="C32:E32"/>
    <mergeCell ref="B33:E33"/>
    <mergeCell ref="A64:F64"/>
    <mergeCell ref="B49:E49"/>
    <mergeCell ref="C48:E48"/>
    <mergeCell ref="B26:E26"/>
    <mergeCell ref="C25:E25"/>
    <mergeCell ref="B38:E38"/>
    <mergeCell ref="B41:E41"/>
    <mergeCell ref="B44:E44"/>
  </mergeCells>
  <pageMargins left="0.7" right="0.7" top="0.75" bottom="0.75" header="0.3" footer="0.3"/>
  <pageSetup paperSize="9" scale="83" orientation="portrait" r:id="rId1"/>
  <headerFooter>
    <oddHeader>&amp;RP10-002677/2022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G66"/>
  <sheetViews>
    <sheetView view="pageLayout" topLeftCell="A46" zoomScaleNormal="100" workbookViewId="0">
      <selection activeCell="A66" sqref="A66:E66"/>
    </sheetView>
  </sheetViews>
  <sheetFormatPr defaultColWidth="11.7109375" defaultRowHeight="15" x14ac:dyDescent="0.25"/>
  <cols>
    <col min="1" max="1" width="10.140625" customWidth="1"/>
    <col min="2" max="2" width="8.140625" customWidth="1"/>
    <col min="3" max="3" width="14.28515625" customWidth="1"/>
    <col min="4" max="4" width="69.28515625" customWidth="1"/>
    <col min="5" max="5" width="14.42578125" style="1" customWidth="1"/>
  </cols>
  <sheetData>
    <row r="1" spans="1:7" ht="16.5" x14ac:dyDescent="0.25">
      <c r="B1" s="28"/>
      <c r="C1" s="28"/>
      <c r="D1" s="28"/>
      <c r="E1" s="125" t="s">
        <v>741</v>
      </c>
    </row>
    <row r="2" spans="1:7" s="38" customFormat="1" ht="16.5" x14ac:dyDescent="0.2">
      <c r="A2" s="28" t="s">
        <v>326</v>
      </c>
      <c r="B2" s="28"/>
      <c r="C2" s="28"/>
      <c r="D2" s="28"/>
      <c r="E2" s="75" t="s">
        <v>240</v>
      </c>
    </row>
    <row r="3" spans="1:7" s="38" customFormat="1" ht="16.5" x14ac:dyDescent="0.2">
      <c r="A3" s="28"/>
      <c r="B3" s="28"/>
      <c r="C3" s="28"/>
      <c r="D3" s="68"/>
      <c r="E3" s="28"/>
      <c r="F3" s="29"/>
      <c r="G3" s="40"/>
    </row>
    <row r="4" spans="1:7" s="38" customFormat="1" ht="14.25" x14ac:dyDescent="0.2">
      <c r="A4" s="69" t="s">
        <v>0</v>
      </c>
      <c r="B4" s="70" t="s">
        <v>1</v>
      </c>
      <c r="C4" s="69" t="s">
        <v>334</v>
      </c>
      <c r="D4" s="31" t="s">
        <v>238</v>
      </c>
      <c r="E4" s="30" t="s">
        <v>682</v>
      </c>
    </row>
    <row r="5" spans="1:7" s="38" customFormat="1" ht="14.25" x14ac:dyDescent="0.2">
      <c r="A5" s="71"/>
      <c r="B5" s="72"/>
      <c r="C5" s="71"/>
      <c r="D5" s="72"/>
      <c r="E5" s="73" t="s">
        <v>333</v>
      </c>
    </row>
    <row r="6" spans="1:7" s="38" customFormat="1" ht="14.25" x14ac:dyDescent="0.2">
      <c r="A6" s="32"/>
      <c r="B6" s="33"/>
      <c r="C6" s="32"/>
      <c r="D6" s="33"/>
      <c r="E6" s="32">
        <v>2022</v>
      </c>
    </row>
    <row r="7" spans="1:7" x14ac:dyDescent="0.25">
      <c r="A7" s="11" t="s">
        <v>88</v>
      </c>
      <c r="B7" s="11" t="s">
        <v>35</v>
      </c>
      <c r="C7" s="46"/>
      <c r="D7" s="53" t="s">
        <v>34</v>
      </c>
      <c r="E7" s="12">
        <v>200</v>
      </c>
    </row>
    <row r="8" spans="1:7" x14ac:dyDescent="0.25">
      <c r="A8" s="11" t="s">
        <v>88</v>
      </c>
      <c r="B8" s="11" t="s">
        <v>5</v>
      </c>
      <c r="C8" s="46"/>
      <c r="D8" s="53" t="s">
        <v>6</v>
      </c>
      <c r="E8" s="12">
        <v>200</v>
      </c>
    </row>
    <row r="9" spans="1:7" x14ac:dyDescent="0.25">
      <c r="A9" s="11" t="s">
        <v>88</v>
      </c>
      <c r="B9" s="11" t="s">
        <v>9</v>
      </c>
      <c r="C9" s="46"/>
      <c r="D9" s="53" t="s">
        <v>12</v>
      </c>
      <c r="E9" s="12">
        <v>300</v>
      </c>
    </row>
    <row r="10" spans="1:7" x14ac:dyDescent="0.25">
      <c r="A10" s="11" t="s">
        <v>88</v>
      </c>
      <c r="B10" s="11" t="s">
        <v>28</v>
      </c>
      <c r="C10" s="46"/>
      <c r="D10" s="53" t="s">
        <v>27</v>
      </c>
      <c r="E10" s="12">
        <v>300</v>
      </c>
    </row>
    <row r="11" spans="1:7" s="21" customFormat="1" x14ac:dyDescent="0.25">
      <c r="A11" s="17" t="s">
        <v>88</v>
      </c>
      <c r="B11" s="406" t="s">
        <v>87</v>
      </c>
      <c r="C11" s="407"/>
      <c r="D11" s="408"/>
      <c r="E11" s="18">
        <f>SUM(E7:E10)</f>
        <v>1000</v>
      </c>
    </row>
    <row r="12" spans="1:7" x14ac:dyDescent="0.25">
      <c r="A12" s="11" t="s">
        <v>74</v>
      </c>
      <c r="B12" s="11" t="s">
        <v>35</v>
      </c>
      <c r="C12" s="46"/>
      <c r="D12" s="53" t="s">
        <v>34</v>
      </c>
      <c r="E12" s="12">
        <v>200</v>
      </c>
    </row>
    <row r="13" spans="1:7" x14ac:dyDescent="0.25">
      <c r="A13" s="11" t="s">
        <v>74</v>
      </c>
      <c r="B13" s="11" t="s">
        <v>5</v>
      </c>
      <c r="C13" s="46"/>
      <c r="D13" s="53" t="s">
        <v>6</v>
      </c>
      <c r="E13" s="12">
        <v>200</v>
      </c>
    </row>
    <row r="14" spans="1:7" x14ac:dyDescent="0.25">
      <c r="A14" s="11" t="s">
        <v>74</v>
      </c>
      <c r="B14" s="11" t="s">
        <v>9</v>
      </c>
      <c r="C14" s="46"/>
      <c r="D14" s="53" t="s">
        <v>12</v>
      </c>
      <c r="E14" s="12">
        <v>300</v>
      </c>
    </row>
    <row r="15" spans="1:7" x14ac:dyDescent="0.25">
      <c r="A15" s="11" t="s">
        <v>74</v>
      </c>
      <c r="B15" s="11" t="s">
        <v>28</v>
      </c>
      <c r="C15" s="46"/>
      <c r="D15" s="53" t="s">
        <v>27</v>
      </c>
      <c r="E15" s="12">
        <v>300</v>
      </c>
    </row>
    <row r="16" spans="1:7" s="21" customFormat="1" x14ac:dyDescent="0.25">
      <c r="A16" s="17" t="s">
        <v>74</v>
      </c>
      <c r="B16" s="406" t="s">
        <v>73</v>
      </c>
      <c r="C16" s="407"/>
      <c r="D16" s="408"/>
      <c r="E16" s="18">
        <f>SUM(E12:E15)</f>
        <v>1000</v>
      </c>
    </row>
    <row r="17" spans="1:5" x14ac:dyDescent="0.25">
      <c r="A17" s="95" t="s">
        <v>16</v>
      </c>
      <c r="B17" s="96"/>
      <c r="C17" s="96"/>
      <c r="D17" s="96"/>
      <c r="E17" s="83">
        <f>E11+E16</f>
        <v>2000</v>
      </c>
    </row>
    <row r="32" spans="1:5" x14ac:dyDescent="0.25">
      <c r="D32" s="60"/>
    </row>
    <row r="66" spans="1:5" x14ac:dyDescent="0.25">
      <c r="A66" s="409" t="s">
        <v>667</v>
      </c>
      <c r="B66" s="409"/>
      <c r="C66" s="409"/>
      <c r="D66" s="409"/>
      <c r="E66" s="409"/>
    </row>
  </sheetData>
  <mergeCells count="3">
    <mergeCell ref="B11:D11"/>
    <mergeCell ref="B16:D16"/>
    <mergeCell ref="A66:E66"/>
  </mergeCells>
  <pageMargins left="0.7" right="0.7" top="0.75" bottom="0.75" header="0.3" footer="0.3"/>
  <pageSetup paperSize="9" scale="75" orientation="portrait" r:id="rId1"/>
  <headerFooter>
    <oddHeader>&amp;RP10-002677/2022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F67"/>
  <sheetViews>
    <sheetView view="pageLayout" topLeftCell="A28" zoomScaleNormal="100" workbookViewId="0">
      <selection activeCell="E26" sqref="E26"/>
    </sheetView>
  </sheetViews>
  <sheetFormatPr defaultColWidth="2.85546875" defaultRowHeight="14.25" x14ac:dyDescent="0.2"/>
  <cols>
    <col min="1" max="1" width="11.7109375" style="40" customWidth="1"/>
    <col min="2" max="2" width="9.7109375" style="40" customWidth="1"/>
    <col min="3" max="3" width="10" style="40" customWidth="1"/>
    <col min="4" max="4" width="15" style="40" customWidth="1"/>
    <col min="5" max="5" width="45.140625" style="40" customWidth="1"/>
    <col min="6" max="6" width="17.5703125" style="40" customWidth="1"/>
    <col min="7" max="16384" width="2.85546875" style="40"/>
  </cols>
  <sheetData>
    <row r="1" spans="1:6" ht="16.5" x14ac:dyDescent="0.2">
      <c r="B1" s="28"/>
      <c r="C1" s="28"/>
      <c r="D1" s="28"/>
      <c r="F1" s="125" t="s">
        <v>742</v>
      </c>
    </row>
    <row r="2" spans="1:6" ht="16.5" x14ac:dyDescent="0.2">
      <c r="A2" s="28" t="s">
        <v>495</v>
      </c>
      <c r="B2" s="28"/>
      <c r="C2" s="28"/>
      <c r="D2" s="28"/>
      <c r="E2" s="28"/>
      <c r="F2" s="136" t="s">
        <v>240</v>
      </c>
    </row>
    <row r="3" spans="1:6" ht="16.5" x14ac:dyDescent="0.2">
      <c r="A3" s="28"/>
      <c r="B3" s="28"/>
      <c r="C3" s="28"/>
      <c r="D3" s="28"/>
      <c r="E3" s="28"/>
      <c r="F3" s="28"/>
    </row>
    <row r="4" spans="1:6" s="102" customFormat="1" ht="12" x14ac:dyDescent="0.2">
      <c r="A4" s="69" t="s">
        <v>0</v>
      </c>
      <c r="B4" s="70" t="s">
        <v>1</v>
      </c>
      <c r="C4" s="69" t="s">
        <v>404</v>
      </c>
      <c r="D4" s="70" t="s">
        <v>405</v>
      </c>
      <c r="E4" s="69" t="s">
        <v>238</v>
      </c>
      <c r="F4" s="30" t="s">
        <v>682</v>
      </c>
    </row>
    <row r="5" spans="1:6" s="102" customFormat="1" ht="12" x14ac:dyDescent="0.2">
      <c r="A5" s="71"/>
      <c r="B5" s="72"/>
      <c r="C5" s="71"/>
      <c r="D5" s="72"/>
      <c r="E5" s="71"/>
      <c r="F5" s="73" t="s">
        <v>333</v>
      </c>
    </row>
    <row r="6" spans="1:6" s="103" customFormat="1" ht="12" x14ac:dyDescent="0.2">
      <c r="A6" s="32"/>
      <c r="B6" s="33"/>
      <c r="C6" s="32"/>
      <c r="D6" s="33"/>
      <c r="E6" s="32"/>
      <c r="F6" s="32">
        <v>2022</v>
      </c>
    </row>
    <row r="7" spans="1:6" s="129" customFormat="1" x14ac:dyDescent="0.2">
      <c r="A7" s="11" t="s">
        <v>88</v>
      </c>
      <c r="B7" s="127" t="s">
        <v>411</v>
      </c>
      <c r="C7" s="127"/>
      <c r="D7" s="127" t="s">
        <v>496</v>
      </c>
      <c r="E7" s="127" t="s">
        <v>497</v>
      </c>
      <c r="F7" s="128">
        <v>500</v>
      </c>
    </row>
    <row r="8" spans="1:6" s="129" customFormat="1" x14ac:dyDescent="0.2">
      <c r="A8" s="11" t="s">
        <v>88</v>
      </c>
      <c r="B8" s="11" t="s">
        <v>411</v>
      </c>
      <c r="C8" s="11"/>
      <c r="D8" s="11" t="s">
        <v>498</v>
      </c>
      <c r="E8" s="11" t="s">
        <v>499</v>
      </c>
      <c r="F8" s="12">
        <v>1000</v>
      </c>
    </row>
    <row r="9" spans="1:6" s="129" customFormat="1" x14ac:dyDescent="0.2">
      <c r="A9" s="11" t="s">
        <v>88</v>
      </c>
      <c r="B9" s="11" t="s">
        <v>411</v>
      </c>
      <c r="C9" s="11"/>
      <c r="D9" s="11" t="s">
        <v>500</v>
      </c>
      <c r="E9" s="11" t="s">
        <v>501</v>
      </c>
      <c r="F9" s="12">
        <v>2500</v>
      </c>
    </row>
    <row r="10" spans="1:6" s="129" customFormat="1" x14ac:dyDescent="0.2">
      <c r="A10" s="11" t="s">
        <v>88</v>
      </c>
      <c r="B10" s="11" t="s">
        <v>411</v>
      </c>
      <c r="C10" s="11"/>
      <c r="D10" s="11" t="s">
        <v>502</v>
      </c>
      <c r="E10" s="11" t="s">
        <v>503</v>
      </c>
      <c r="F10" s="12">
        <v>180</v>
      </c>
    </row>
    <row r="11" spans="1:6" s="129" customFormat="1" x14ac:dyDescent="0.2">
      <c r="A11" s="11" t="s">
        <v>88</v>
      </c>
      <c r="B11" s="11" t="s">
        <v>411</v>
      </c>
      <c r="C11" s="11"/>
      <c r="D11" s="11" t="s">
        <v>504</v>
      </c>
      <c r="E11" s="11" t="s">
        <v>505</v>
      </c>
      <c r="F11" s="12">
        <v>15500</v>
      </c>
    </row>
    <row r="12" spans="1:6" s="129" customFormat="1" x14ac:dyDescent="0.2">
      <c r="A12" s="11" t="s">
        <v>88</v>
      </c>
      <c r="B12" s="11" t="s">
        <v>411</v>
      </c>
      <c r="C12" s="11"/>
      <c r="D12" s="11" t="s">
        <v>506</v>
      </c>
      <c r="E12" s="11" t="s">
        <v>507</v>
      </c>
      <c r="F12" s="12">
        <v>500</v>
      </c>
    </row>
    <row r="13" spans="1:6" s="129" customFormat="1" x14ac:dyDescent="0.2">
      <c r="A13" s="11" t="s">
        <v>88</v>
      </c>
      <c r="B13" s="11" t="s">
        <v>411</v>
      </c>
      <c r="C13" s="11"/>
      <c r="D13" s="11" t="s">
        <v>508</v>
      </c>
      <c r="E13" s="11" t="s">
        <v>509</v>
      </c>
      <c r="F13" s="12">
        <v>15500</v>
      </c>
    </row>
    <row r="14" spans="1:6" s="129" customFormat="1" x14ac:dyDescent="0.2">
      <c r="A14" s="11" t="s">
        <v>88</v>
      </c>
      <c r="B14" s="11" t="s">
        <v>411</v>
      </c>
      <c r="C14" s="11" t="s">
        <v>172</v>
      </c>
      <c r="D14" s="11" t="s">
        <v>510</v>
      </c>
      <c r="E14" s="11" t="s">
        <v>511</v>
      </c>
      <c r="F14" s="12">
        <v>100000</v>
      </c>
    </row>
    <row r="15" spans="1:6" s="129" customFormat="1" x14ac:dyDescent="0.2">
      <c r="A15" s="11" t="s">
        <v>88</v>
      </c>
      <c r="B15" s="11" t="s">
        <v>411</v>
      </c>
      <c r="C15" s="11" t="s">
        <v>172</v>
      </c>
      <c r="D15" s="11" t="s">
        <v>512</v>
      </c>
      <c r="E15" s="11" t="s">
        <v>513</v>
      </c>
      <c r="F15" s="12">
        <v>2000</v>
      </c>
    </row>
    <row r="16" spans="1:6" s="129" customFormat="1" x14ac:dyDescent="0.2">
      <c r="A16" s="11" t="s">
        <v>88</v>
      </c>
      <c r="B16" s="11" t="s">
        <v>411</v>
      </c>
      <c r="C16" s="11" t="s">
        <v>172</v>
      </c>
      <c r="D16" s="11" t="s">
        <v>514</v>
      </c>
      <c r="E16" s="11" t="s">
        <v>515</v>
      </c>
      <c r="F16" s="12">
        <v>5500</v>
      </c>
    </row>
    <row r="17" spans="1:6" s="130" customFormat="1" x14ac:dyDescent="0.2">
      <c r="A17" s="19" t="s">
        <v>88</v>
      </c>
      <c r="B17" s="19" t="s">
        <v>411</v>
      </c>
      <c r="C17" s="410" t="s">
        <v>420</v>
      </c>
      <c r="D17" s="411"/>
      <c r="E17" s="412"/>
      <c r="F17" s="20">
        <f>SUM(F7:F16)</f>
        <v>143180</v>
      </c>
    </row>
    <row r="18" spans="1:6" s="129" customFormat="1" x14ac:dyDescent="0.2">
      <c r="A18" s="17" t="s">
        <v>88</v>
      </c>
      <c r="B18" s="406" t="s">
        <v>87</v>
      </c>
      <c r="C18" s="407"/>
      <c r="D18" s="407"/>
      <c r="E18" s="408"/>
      <c r="F18" s="18">
        <f t="shared" ref="F18" si="0">SUM(F17)</f>
        <v>143180</v>
      </c>
    </row>
    <row r="19" spans="1:6" s="129" customFormat="1" x14ac:dyDescent="0.2">
      <c r="A19" s="11" t="s">
        <v>74</v>
      </c>
      <c r="B19" s="11" t="s">
        <v>411</v>
      </c>
      <c r="C19" s="11"/>
      <c r="D19" s="11" t="s">
        <v>516</v>
      </c>
      <c r="E19" s="11" t="s">
        <v>517</v>
      </c>
      <c r="F19" s="12">
        <v>1000</v>
      </c>
    </row>
    <row r="20" spans="1:6" s="129" customFormat="1" x14ac:dyDescent="0.2">
      <c r="A20" s="11" t="s">
        <v>74</v>
      </c>
      <c r="B20" s="11" t="s">
        <v>411</v>
      </c>
      <c r="C20" s="11"/>
      <c r="D20" s="11" t="s">
        <v>518</v>
      </c>
      <c r="E20" s="11" t="s">
        <v>519</v>
      </c>
      <c r="F20" s="12">
        <v>20</v>
      </c>
    </row>
    <row r="21" spans="1:6" s="129" customFormat="1" x14ac:dyDescent="0.2">
      <c r="A21" s="11" t="s">
        <v>74</v>
      </c>
      <c r="B21" s="11" t="s">
        <v>411</v>
      </c>
      <c r="C21" s="11" t="s">
        <v>172</v>
      </c>
      <c r="D21" s="97" t="s">
        <v>532</v>
      </c>
      <c r="E21" s="11" t="s">
        <v>521</v>
      </c>
      <c r="F21" s="12">
        <v>8300</v>
      </c>
    </row>
    <row r="22" spans="1:6" s="129" customFormat="1" x14ac:dyDescent="0.2">
      <c r="A22" s="11" t="s">
        <v>74</v>
      </c>
      <c r="B22" s="11" t="s">
        <v>411</v>
      </c>
      <c r="C22" s="11"/>
      <c r="D22" s="11" t="s">
        <v>522</v>
      </c>
      <c r="E22" s="11" t="s">
        <v>523</v>
      </c>
      <c r="F22" s="12">
        <v>4700</v>
      </c>
    </row>
    <row r="23" spans="1:6" s="129" customFormat="1" x14ac:dyDescent="0.2">
      <c r="A23" s="11" t="s">
        <v>74</v>
      </c>
      <c r="B23" s="11">
        <v>6121</v>
      </c>
      <c r="C23" s="97" t="s">
        <v>415</v>
      </c>
      <c r="D23" s="97" t="s">
        <v>777</v>
      </c>
      <c r="E23" s="11" t="s">
        <v>582</v>
      </c>
      <c r="F23" s="12">
        <v>11272</v>
      </c>
    </row>
    <row r="24" spans="1:6" s="129" customFormat="1" x14ac:dyDescent="0.2">
      <c r="A24" s="11" t="s">
        <v>74</v>
      </c>
      <c r="B24" s="11">
        <v>6121</v>
      </c>
      <c r="C24" s="11"/>
      <c r="D24" s="97" t="s">
        <v>778</v>
      </c>
      <c r="E24" s="11" t="s">
        <v>583</v>
      </c>
      <c r="F24" s="12">
        <v>15000</v>
      </c>
    </row>
    <row r="25" spans="1:6" s="129" customFormat="1" x14ac:dyDescent="0.2">
      <c r="A25" s="11" t="s">
        <v>74</v>
      </c>
      <c r="B25" s="11" t="s">
        <v>411</v>
      </c>
      <c r="C25" s="11"/>
      <c r="D25" s="11" t="s">
        <v>524</v>
      </c>
      <c r="E25" s="11" t="s">
        <v>525</v>
      </c>
      <c r="F25" s="12">
        <v>200</v>
      </c>
    </row>
    <row r="26" spans="1:6" s="129" customFormat="1" x14ac:dyDescent="0.2">
      <c r="A26" s="11" t="s">
        <v>74</v>
      </c>
      <c r="B26" s="11" t="s">
        <v>411</v>
      </c>
      <c r="C26" s="11"/>
      <c r="D26" s="11" t="s">
        <v>526</v>
      </c>
      <c r="E26" s="11" t="s">
        <v>527</v>
      </c>
      <c r="F26" s="12">
        <v>500</v>
      </c>
    </row>
    <row r="27" spans="1:6" s="129" customFormat="1" x14ac:dyDescent="0.2">
      <c r="A27" s="11" t="s">
        <v>74</v>
      </c>
      <c r="B27" s="11" t="s">
        <v>411</v>
      </c>
      <c r="C27" s="11" t="s">
        <v>172</v>
      </c>
      <c r="D27" s="11" t="s">
        <v>528</v>
      </c>
      <c r="E27" s="11" t="s">
        <v>529</v>
      </c>
      <c r="F27" s="12">
        <v>64100</v>
      </c>
    </row>
    <row r="28" spans="1:6" s="129" customFormat="1" x14ac:dyDescent="0.2">
      <c r="A28" s="11" t="s">
        <v>74</v>
      </c>
      <c r="B28" s="11" t="s">
        <v>411</v>
      </c>
      <c r="C28" s="11" t="s">
        <v>172</v>
      </c>
      <c r="D28" s="11" t="s">
        <v>530</v>
      </c>
      <c r="E28" s="11" t="s">
        <v>531</v>
      </c>
      <c r="F28" s="12">
        <v>8900</v>
      </c>
    </row>
    <row r="29" spans="1:6" s="129" customFormat="1" x14ac:dyDescent="0.2">
      <c r="A29" s="11" t="s">
        <v>74</v>
      </c>
      <c r="B29" s="11" t="s">
        <v>411</v>
      </c>
      <c r="C29" s="11" t="s">
        <v>415</v>
      </c>
      <c r="D29" s="11" t="s">
        <v>520</v>
      </c>
      <c r="E29" s="11" t="s">
        <v>521</v>
      </c>
      <c r="F29" s="12">
        <v>3800</v>
      </c>
    </row>
    <row r="30" spans="1:6" s="130" customFormat="1" x14ac:dyDescent="0.2">
      <c r="A30" s="19" t="s">
        <v>74</v>
      </c>
      <c r="B30" s="19" t="s">
        <v>411</v>
      </c>
      <c r="C30" s="410" t="s">
        <v>420</v>
      </c>
      <c r="D30" s="411"/>
      <c r="E30" s="412"/>
      <c r="F30" s="20">
        <f>SUM(F19:F29)</f>
        <v>117792</v>
      </c>
    </row>
    <row r="31" spans="1:6" s="129" customFormat="1" x14ac:dyDescent="0.2">
      <c r="A31" s="17" t="s">
        <v>74</v>
      </c>
      <c r="B31" s="406" t="s">
        <v>73</v>
      </c>
      <c r="C31" s="407"/>
      <c r="D31" s="407"/>
      <c r="E31" s="408"/>
      <c r="F31" s="18">
        <f t="shared" ref="F31" si="1">SUM(F30)</f>
        <v>117792</v>
      </c>
    </row>
    <row r="32" spans="1:6" s="74" customFormat="1" ht="13.5" x14ac:dyDescent="0.2">
      <c r="A32" s="135" t="s">
        <v>16</v>
      </c>
      <c r="B32" s="119"/>
      <c r="C32" s="119"/>
      <c r="D32" s="120"/>
      <c r="E32" s="119"/>
      <c r="F32" s="121">
        <f>F31+F18</f>
        <v>260972</v>
      </c>
    </row>
    <row r="67" spans="1:6" x14ac:dyDescent="0.2">
      <c r="A67" s="409" t="s">
        <v>668</v>
      </c>
      <c r="B67" s="409"/>
      <c r="C67" s="409"/>
      <c r="D67" s="409"/>
      <c r="E67" s="409"/>
      <c r="F67" s="409"/>
    </row>
  </sheetData>
  <mergeCells count="5">
    <mergeCell ref="B31:E31"/>
    <mergeCell ref="C30:E30"/>
    <mergeCell ref="B18:E18"/>
    <mergeCell ref="C17:E17"/>
    <mergeCell ref="A67:F67"/>
  </mergeCells>
  <pageMargins left="0.7" right="0.7" top="0.75" bottom="0.75" header="0.3" footer="0.3"/>
  <pageSetup paperSize="9" scale="79" orientation="portrait" r:id="rId1"/>
  <headerFooter>
    <oddHeader>&amp;RP10-002677/2022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E132"/>
  <sheetViews>
    <sheetView view="pageLayout" topLeftCell="A124" zoomScaleNormal="100" workbookViewId="0">
      <selection activeCell="A132" sqref="A132:E132"/>
    </sheetView>
  </sheetViews>
  <sheetFormatPr defaultColWidth="11.7109375" defaultRowHeight="15" x14ac:dyDescent="0.25"/>
  <cols>
    <col min="1" max="1" width="10.140625" customWidth="1"/>
    <col min="2" max="2" width="8.140625" customWidth="1"/>
    <col min="3" max="3" width="14.28515625" customWidth="1"/>
    <col min="4" max="4" width="69.28515625" customWidth="1"/>
    <col min="5" max="5" width="14.42578125" style="165" customWidth="1"/>
  </cols>
  <sheetData>
    <row r="1" spans="1:5" s="52" customFormat="1" ht="16.5" x14ac:dyDescent="0.25">
      <c r="B1" s="57"/>
      <c r="C1" s="57"/>
      <c r="D1" s="57"/>
      <c r="E1" s="125" t="s">
        <v>743</v>
      </c>
    </row>
    <row r="2" spans="1:5" s="38" customFormat="1" ht="16.5" x14ac:dyDescent="0.2">
      <c r="A2" s="57" t="s">
        <v>327</v>
      </c>
      <c r="B2" s="28"/>
      <c r="C2" s="28"/>
      <c r="D2" s="28"/>
      <c r="E2" s="75" t="s">
        <v>240</v>
      </c>
    </row>
    <row r="3" spans="1:5" s="38" customFormat="1" ht="16.5" x14ac:dyDescent="0.2">
      <c r="A3" s="28"/>
      <c r="B3" s="28"/>
      <c r="C3" s="28"/>
      <c r="D3" s="68"/>
      <c r="E3" s="164"/>
    </row>
    <row r="4" spans="1:5" s="38" customFormat="1" ht="14.25" x14ac:dyDescent="0.2">
      <c r="A4" s="69" t="s">
        <v>0</v>
      </c>
      <c r="B4" s="70" t="s">
        <v>1</v>
      </c>
      <c r="C4" s="69" t="s">
        <v>334</v>
      </c>
      <c r="D4" s="31" t="s">
        <v>238</v>
      </c>
      <c r="E4" s="30" t="s">
        <v>682</v>
      </c>
    </row>
    <row r="5" spans="1:5" s="38" customFormat="1" ht="14.25" x14ac:dyDescent="0.2">
      <c r="A5" s="71"/>
      <c r="B5" s="72"/>
      <c r="C5" s="71"/>
      <c r="D5" s="72"/>
      <c r="E5" s="73" t="s">
        <v>333</v>
      </c>
    </row>
    <row r="6" spans="1:5" s="38" customFormat="1" ht="14.25" x14ac:dyDescent="0.2">
      <c r="A6" s="32"/>
      <c r="B6" s="33"/>
      <c r="C6" s="32"/>
      <c r="D6" s="33"/>
      <c r="E6" s="32">
        <v>2022</v>
      </c>
    </row>
    <row r="7" spans="1:5" x14ac:dyDescent="0.25">
      <c r="A7" s="11" t="s">
        <v>235</v>
      </c>
      <c r="B7" s="11" t="s">
        <v>82</v>
      </c>
      <c r="C7" s="46"/>
      <c r="D7" s="53" t="s">
        <v>81</v>
      </c>
      <c r="E7" s="12">
        <v>600</v>
      </c>
    </row>
    <row r="8" spans="1:5" x14ac:dyDescent="0.25">
      <c r="A8" s="11" t="s">
        <v>235</v>
      </c>
      <c r="B8" s="11" t="s">
        <v>160</v>
      </c>
      <c r="C8" s="46"/>
      <c r="D8" s="53" t="s">
        <v>159</v>
      </c>
      <c r="E8" s="12">
        <v>400</v>
      </c>
    </row>
    <row r="9" spans="1:5" s="21" customFormat="1" x14ac:dyDescent="0.25">
      <c r="A9" s="17" t="s">
        <v>235</v>
      </c>
      <c r="B9" s="17" t="s">
        <v>234</v>
      </c>
      <c r="C9" s="17"/>
      <c r="D9" s="54"/>
      <c r="E9" s="18">
        <f t="shared" ref="E9" si="0">SUM(E7:E8)</f>
        <v>1000</v>
      </c>
    </row>
    <row r="10" spans="1:5" x14ac:dyDescent="0.25">
      <c r="A10" s="11" t="s">
        <v>230</v>
      </c>
      <c r="B10" s="11" t="s">
        <v>183</v>
      </c>
      <c r="C10" s="46" t="s">
        <v>231</v>
      </c>
      <c r="D10" s="53" t="s">
        <v>182</v>
      </c>
      <c r="E10" s="12">
        <v>500</v>
      </c>
    </row>
    <row r="11" spans="1:5" x14ac:dyDescent="0.25">
      <c r="A11" s="11" t="s">
        <v>230</v>
      </c>
      <c r="B11" s="11" t="s">
        <v>233</v>
      </c>
      <c r="C11" s="46"/>
      <c r="D11" s="53" t="s">
        <v>232</v>
      </c>
      <c r="E11" s="12">
        <v>18910</v>
      </c>
    </row>
    <row r="12" spans="1:5" x14ac:dyDescent="0.25">
      <c r="A12" s="11" t="s">
        <v>230</v>
      </c>
      <c r="B12" s="11">
        <v>5026</v>
      </c>
      <c r="C12" s="46"/>
      <c r="D12" s="53" t="s">
        <v>359</v>
      </c>
      <c r="E12" s="12">
        <v>3300</v>
      </c>
    </row>
    <row r="13" spans="1:5" x14ac:dyDescent="0.25">
      <c r="A13" s="11" t="s">
        <v>230</v>
      </c>
      <c r="B13" s="11" t="s">
        <v>225</v>
      </c>
      <c r="C13" s="46"/>
      <c r="D13" s="53" t="s">
        <v>224</v>
      </c>
      <c r="E13" s="12">
        <v>90</v>
      </c>
    </row>
    <row r="14" spans="1:5" x14ac:dyDescent="0.25">
      <c r="A14" s="11" t="s">
        <v>230</v>
      </c>
      <c r="B14" s="11" t="s">
        <v>181</v>
      </c>
      <c r="C14" s="46"/>
      <c r="D14" s="53" t="s">
        <v>180</v>
      </c>
      <c r="E14" s="12">
        <v>3622</v>
      </c>
    </row>
    <row r="15" spans="1:5" x14ac:dyDescent="0.25">
      <c r="A15" s="11" t="s">
        <v>230</v>
      </c>
      <c r="B15" s="11" t="s">
        <v>181</v>
      </c>
      <c r="C15" s="46" t="s">
        <v>231</v>
      </c>
      <c r="D15" s="53" t="s">
        <v>180</v>
      </c>
      <c r="E15" s="12">
        <v>124</v>
      </c>
    </row>
    <row r="16" spans="1:5" x14ac:dyDescent="0.25">
      <c r="A16" s="11" t="s">
        <v>230</v>
      </c>
      <c r="B16" s="11" t="s">
        <v>179</v>
      </c>
      <c r="C16" s="46"/>
      <c r="D16" s="53" t="s">
        <v>178</v>
      </c>
      <c r="E16" s="12">
        <v>1755</v>
      </c>
    </row>
    <row r="17" spans="1:5" x14ac:dyDescent="0.25">
      <c r="A17" s="11" t="s">
        <v>230</v>
      </c>
      <c r="B17" s="11" t="s">
        <v>179</v>
      </c>
      <c r="C17" s="46" t="s">
        <v>231</v>
      </c>
      <c r="D17" s="53" t="s">
        <v>178</v>
      </c>
      <c r="E17" s="12">
        <v>45</v>
      </c>
    </row>
    <row r="18" spans="1:5" x14ac:dyDescent="0.25">
      <c r="A18" s="11" t="s">
        <v>230</v>
      </c>
      <c r="B18" s="11" t="s">
        <v>203</v>
      </c>
      <c r="C18" s="46"/>
      <c r="D18" s="53" t="s">
        <v>202</v>
      </c>
      <c r="E18" s="12">
        <v>30</v>
      </c>
    </row>
    <row r="19" spans="1:5" s="21" customFormat="1" x14ac:dyDescent="0.25">
      <c r="A19" s="17" t="s">
        <v>230</v>
      </c>
      <c r="B19" s="406" t="s">
        <v>328</v>
      </c>
      <c r="C19" s="413"/>
      <c r="D19" s="414"/>
      <c r="E19" s="18">
        <f t="shared" ref="E19" si="1">SUM(E10:E18)</f>
        <v>28376</v>
      </c>
    </row>
    <row r="20" spans="1:5" x14ac:dyDescent="0.25">
      <c r="A20" s="97" t="s">
        <v>360</v>
      </c>
      <c r="B20" s="11">
        <v>5901</v>
      </c>
      <c r="C20" s="67"/>
      <c r="D20" s="53" t="s">
        <v>585</v>
      </c>
      <c r="E20" s="12">
        <v>4040</v>
      </c>
    </row>
    <row r="21" spans="1:5" s="21" customFormat="1" x14ac:dyDescent="0.25">
      <c r="A21" s="396" t="s">
        <v>360</v>
      </c>
      <c r="B21" s="406" t="s">
        <v>567</v>
      </c>
      <c r="C21" s="413"/>
      <c r="D21" s="414"/>
      <c r="E21" s="18">
        <f>SUM(E20:E20)</f>
        <v>4040</v>
      </c>
    </row>
    <row r="22" spans="1:5" x14ac:dyDescent="0.25">
      <c r="A22" s="11" t="s">
        <v>92</v>
      </c>
      <c r="B22" s="11" t="s">
        <v>94</v>
      </c>
      <c r="C22" s="46"/>
      <c r="D22" s="53" t="s">
        <v>93</v>
      </c>
      <c r="E22" s="12">
        <v>176670</v>
      </c>
    </row>
    <row r="23" spans="1:5" x14ac:dyDescent="0.25">
      <c r="A23" s="11" t="s">
        <v>92</v>
      </c>
      <c r="B23" s="11" t="s">
        <v>229</v>
      </c>
      <c r="C23" s="46"/>
      <c r="D23" s="53" t="s">
        <v>228</v>
      </c>
      <c r="E23" s="12">
        <v>40</v>
      </c>
    </row>
    <row r="24" spans="1:5" x14ac:dyDescent="0.25">
      <c r="A24" s="11" t="s">
        <v>92</v>
      </c>
      <c r="B24" s="11" t="s">
        <v>183</v>
      </c>
      <c r="C24" s="46"/>
      <c r="D24" s="53" t="s">
        <v>182</v>
      </c>
      <c r="E24" s="12">
        <v>6950</v>
      </c>
    </row>
    <row r="25" spans="1:5" x14ac:dyDescent="0.25">
      <c r="A25" s="11" t="s">
        <v>92</v>
      </c>
      <c r="B25" s="11" t="s">
        <v>227</v>
      </c>
      <c r="C25" s="46"/>
      <c r="D25" s="53" t="s">
        <v>226</v>
      </c>
      <c r="E25" s="12">
        <v>950</v>
      </c>
    </row>
    <row r="26" spans="1:5" x14ac:dyDescent="0.25">
      <c r="A26" s="11" t="s">
        <v>92</v>
      </c>
      <c r="B26" s="11" t="s">
        <v>225</v>
      </c>
      <c r="C26" s="46"/>
      <c r="D26" s="53" t="s">
        <v>224</v>
      </c>
      <c r="E26" s="12">
        <v>60</v>
      </c>
    </row>
    <row r="27" spans="1:5" x14ac:dyDescent="0.25">
      <c r="A27" s="11" t="s">
        <v>92</v>
      </c>
      <c r="B27" s="11" t="s">
        <v>181</v>
      </c>
      <c r="C27" s="46"/>
      <c r="D27" s="53" t="s">
        <v>180</v>
      </c>
      <c r="E27" s="12">
        <v>45540</v>
      </c>
    </row>
    <row r="28" spans="1:5" x14ac:dyDescent="0.25">
      <c r="A28" s="11" t="s">
        <v>92</v>
      </c>
      <c r="B28" s="11" t="s">
        <v>179</v>
      </c>
      <c r="C28" s="46"/>
      <c r="D28" s="53" t="s">
        <v>178</v>
      </c>
      <c r="E28" s="12">
        <v>16530</v>
      </c>
    </row>
    <row r="29" spans="1:5" x14ac:dyDescent="0.25">
      <c r="A29" s="11" t="s">
        <v>92</v>
      </c>
      <c r="B29" s="11" t="s">
        <v>223</v>
      </c>
      <c r="C29" s="46"/>
      <c r="D29" s="53" t="s">
        <v>222</v>
      </c>
      <c r="E29" s="12">
        <v>900</v>
      </c>
    </row>
    <row r="30" spans="1:5" x14ac:dyDescent="0.25">
      <c r="A30" s="11" t="s">
        <v>92</v>
      </c>
      <c r="B30" s="11" t="s">
        <v>154</v>
      </c>
      <c r="C30" s="46"/>
      <c r="D30" s="53" t="s">
        <v>153</v>
      </c>
      <c r="E30" s="12">
        <v>3</v>
      </c>
    </row>
    <row r="31" spans="1:5" x14ac:dyDescent="0.25">
      <c r="A31" s="11" t="s">
        <v>92</v>
      </c>
      <c r="B31" s="11" t="s">
        <v>221</v>
      </c>
      <c r="C31" s="46"/>
      <c r="D31" s="53" t="s">
        <v>220</v>
      </c>
      <c r="E31" s="12">
        <v>1</v>
      </c>
    </row>
    <row r="32" spans="1:5" x14ac:dyDescent="0.25">
      <c r="A32" s="11" t="s">
        <v>92</v>
      </c>
      <c r="B32" s="11" t="s">
        <v>39</v>
      </c>
      <c r="C32" s="46"/>
      <c r="D32" s="11" t="s">
        <v>38</v>
      </c>
      <c r="E32" s="12">
        <v>1</v>
      </c>
    </row>
    <row r="33" spans="1:5" ht="15" customHeight="1" x14ac:dyDescent="0.25">
      <c r="A33" s="11" t="s">
        <v>92</v>
      </c>
      <c r="B33" s="11">
        <v>5131</v>
      </c>
      <c r="C33" s="46"/>
      <c r="D33" s="53" t="s">
        <v>361</v>
      </c>
      <c r="E33" s="12">
        <v>100</v>
      </c>
    </row>
    <row r="34" spans="1:5" ht="15" customHeight="1" x14ac:dyDescent="0.25">
      <c r="A34" s="11" t="s">
        <v>92</v>
      </c>
      <c r="B34" s="11" t="s">
        <v>37</v>
      </c>
      <c r="C34" s="46"/>
      <c r="D34" s="53" t="s">
        <v>36</v>
      </c>
      <c r="E34" s="12">
        <v>15</v>
      </c>
    </row>
    <row r="35" spans="1:5" x14ac:dyDescent="0.25">
      <c r="A35" s="11" t="s">
        <v>92</v>
      </c>
      <c r="B35" s="11" t="s">
        <v>86</v>
      </c>
      <c r="C35" s="46"/>
      <c r="D35" s="53" t="s">
        <v>85</v>
      </c>
      <c r="E35" s="12">
        <v>1500</v>
      </c>
    </row>
    <row r="36" spans="1:5" x14ac:dyDescent="0.25">
      <c r="A36" s="11" t="s">
        <v>92</v>
      </c>
      <c r="B36" s="11" t="s">
        <v>219</v>
      </c>
      <c r="C36" s="46"/>
      <c r="D36" s="53" t="s">
        <v>218</v>
      </c>
      <c r="E36" s="12">
        <v>1</v>
      </c>
    </row>
    <row r="37" spans="1:5" x14ac:dyDescent="0.25">
      <c r="A37" s="11" t="s">
        <v>92</v>
      </c>
      <c r="B37" s="11" t="s">
        <v>97</v>
      </c>
      <c r="C37" s="46"/>
      <c r="D37" s="53" t="s">
        <v>96</v>
      </c>
      <c r="E37" s="12">
        <v>231</v>
      </c>
    </row>
    <row r="38" spans="1:5" x14ac:dyDescent="0.25">
      <c r="A38" s="11" t="s">
        <v>92</v>
      </c>
      <c r="B38" s="11" t="s">
        <v>35</v>
      </c>
      <c r="C38" s="46"/>
      <c r="D38" s="53" t="s">
        <v>34</v>
      </c>
      <c r="E38" s="12">
        <v>1400</v>
      </c>
    </row>
    <row r="39" spans="1:5" x14ac:dyDescent="0.25">
      <c r="A39" s="11" t="s">
        <v>92</v>
      </c>
      <c r="B39" s="11" t="s">
        <v>35</v>
      </c>
      <c r="C39" s="67" t="s">
        <v>357</v>
      </c>
      <c r="D39" s="53" t="s">
        <v>34</v>
      </c>
      <c r="E39" s="12">
        <v>1000</v>
      </c>
    </row>
    <row r="40" spans="1:5" x14ac:dyDescent="0.25">
      <c r="A40" s="11" t="s">
        <v>92</v>
      </c>
      <c r="B40" s="11" t="s">
        <v>3</v>
      </c>
      <c r="C40" s="46"/>
      <c r="D40" s="53" t="s">
        <v>4</v>
      </c>
      <c r="E40" s="12">
        <v>1800</v>
      </c>
    </row>
    <row r="41" spans="1:5" x14ac:dyDescent="0.25">
      <c r="A41" s="11" t="s">
        <v>92</v>
      </c>
      <c r="B41" s="11" t="s">
        <v>3</v>
      </c>
      <c r="C41" s="67" t="s">
        <v>357</v>
      </c>
      <c r="D41" s="53" t="s">
        <v>4</v>
      </c>
      <c r="E41" s="12">
        <v>200</v>
      </c>
    </row>
    <row r="42" spans="1:5" x14ac:dyDescent="0.25">
      <c r="A42" s="11" t="s">
        <v>92</v>
      </c>
      <c r="B42" s="11" t="s">
        <v>3</v>
      </c>
      <c r="C42" s="46" t="s">
        <v>794</v>
      </c>
      <c r="D42" s="53" t="s">
        <v>796</v>
      </c>
      <c r="E42" s="12">
        <v>20</v>
      </c>
    </row>
    <row r="43" spans="1:5" x14ac:dyDescent="0.25">
      <c r="A43" s="11" t="s">
        <v>92</v>
      </c>
      <c r="B43" s="11" t="s">
        <v>33</v>
      </c>
      <c r="C43" s="46"/>
      <c r="D43" s="53" t="s">
        <v>32</v>
      </c>
      <c r="E43" s="12">
        <v>485</v>
      </c>
    </row>
    <row r="44" spans="1:5" x14ac:dyDescent="0.25">
      <c r="A44" s="11" t="s">
        <v>92</v>
      </c>
      <c r="B44" s="11" t="s">
        <v>189</v>
      </c>
      <c r="C44" s="46"/>
      <c r="D44" s="53" t="s">
        <v>188</v>
      </c>
      <c r="E44" s="12">
        <v>3204</v>
      </c>
    </row>
    <row r="45" spans="1:5" x14ac:dyDescent="0.25">
      <c r="A45" s="11" t="s">
        <v>92</v>
      </c>
      <c r="B45" s="11" t="s">
        <v>187</v>
      </c>
      <c r="C45" s="46"/>
      <c r="D45" s="53" t="s">
        <v>186</v>
      </c>
      <c r="E45" s="12">
        <v>35</v>
      </c>
    </row>
    <row r="46" spans="1:5" x14ac:dyDescent="0.25">
      <c r="A46" s="11" t="s">
        <v>92</v>
      </c>
      <c r="B46" s="11" t="s">
        <v>31</v>
      </c>
      <c r="C46" s="46"/>
      <c r="D46" s="53" t="s">
        <v>30</v>
      </c>
      <c r="E46" s="12">
        <v>3000</v>
      </c>
    </row>
    <row r="47" spans="1:5" x14ac:dyDescent="0.25">
      <c r="A47" s="11" t="s">
        <v>92</v>
      </c>
      <c r="B47" s="11" t="s">
        <v>217</v>
      </c>
      <c r="C47" s="46"/>
      <c r="D47" s="53" t="s">
        <v>216</v>
      </c>
      <c r="E47" s="12">
        <v>55</v>
      </c>
    </row>
    <row r="48" spans="1:5" x14ac:dyDescent="0.25">
      <c r="A48" s="11" t="s">
        <v>92</v>
      </c>
      <c r="B48" s="11" t="s">
        <v>215</v>
      </c>
      <c r="C48" s="46"/>
      <c r="D48" s="53" t="s">
        <v>214</v>
      </c>
      <c r="E48" s="12">
        <v>6900</v>
      </c>
    </row>
    <row r="49" spans="1:5" x14ac:dyDescent="0.25">
      <c r="A49" s="11" t="s">
        <v>92</v>
      </c>
      <c r="B49" s="11" t="s">
        <v>213</v>
      </c>
      <c r="C49" s="46"/>
      <c r="D49" s="53" t="s">
        <v>212</v>
      </c>
      <c r="E49" s="12">
        <v>1500</v>
      </c>
    </row>
    <row r="50" spans="1:5" x14ac:dyDescent="0.25">
      <c r="A50" s="11" t="s">
        <v>92</v>
      </c>
      <c r="B50" s="11" t="s">
        <v>150</v>
      </c>
      <c r="C50" s="46"/>
      <c r="D50" s="53" t="s">
        <v>149</v>
      </c>
      <c r="E50" s="12">
        <v>1</v>
      </c>
    </row>
    <row r="51" spans="1:5" x14ac:dyDescent="0.25">
      <c r="A51" s="11" t="s">
        <v>92</v>
      </c>
      <c r="B51" s="11" t="s">
        <v>53</v>
      </c>
      <c r="C51" s="46"/>
      <c r="D51" s="53" t="s">
        <v>52</v>
      </c>
      <c r="E51" s="12">
        <v>450</v>
      </c>
    </row>
    <row r="52" spans="1:5" x14ac:dyDescent="0.25">
      <c r="A52" s="11" t="s">
        <v>92</v>
      </c>
      <c r="B52" s="11" t="s">
        <v>53</v>
      </c>
      <c r="C52" s="46" t="s">
        <v>784</v>
      </c>
      <c r="D52" s="53" t="s">
        <v>797</v>
      </c>
      <c r="E52" s="12">
        <v>550</v>
      </c>
    </row>
    <row r="53" spans="1:5" x14ac:dyDescent="0.25">
      <c r="A53" s="11" t="s">
        <v>92</v>
      </c>
      <c r="B53" s="11" t="s">
        <v>5</v>
      </c>
      <c r="C53" s="46"/>
      <c r="D53" s="53" t="s">
        <v>6</v>
      </c>
      <c r="E53" s="12">
        <v>1900</v>
      </c>
    </row>
    <row r="54" spans="1:5" ht="15" customHeight="1" x14ac:dyDescent="0.25">
      <c r="A54" s="11" t="s">
        <v>92</v>
      </c>
      <c r="B54" s="11" t="s">
        <v>101</v>
      </c>
      <c r="C54" s="46"/>
      <c r="D54" s="53" t="s">
        <v>100</v>
      </c>
      <c r="E54" s="12">
        <v>1200</v>
      </c>
    </row>
    <row r="55" spans="1:5" ht="15" customHeight="1" x14ac:dyDescent="0.25">
      <c r="A55" s="11" t="s">
        <v>92</v>
      </c>
      <c r="B55" s="11" t="s">
        <v>84</v>
      </c>
      <c r="C55" s="46"/>
      <c r="D55" s="53" t="s">
        <v>83</v>
      </c>
      <c r="E55" s="12">
        <v>9300</v>
      </c>
    </row>
    <row r="56" spans="1:5" x14ac:dyDescent="0.25">
      <c r="A56" s="11" t="s">
        <v>92</v>
      </c>
      <c r="B56" s="11" t="s">
        <v>9</v>
      </c>
      <c r="C56" s="46"/>
      <c r="D56" s="53" t="s">
        <v>12</v>
      </c>
      <c r="E56" s="12">
        <v>11600</v>
      </c>
    </row>
    <row r="57" spans="1:5" x14ac:dyDescent="0.25">
      <c r="A57" s="11" t="s">
        <v>92</v>
      </c>
      <c r="B57" s="11" t="s">
        <v>9</v>
      </c>
      <c r="C57" s="46" t="s">
        <v>785</v>
      </c>
      <c r="D57" s="53" t="s">
        <v>798</v>
      </c>
      <c r="E57" s="12">
        <v>147</v>
      </c>
    </row>
    <row r="58" spans="1:5" x14ac:dyDescent="0.25">
      <c r="A58" s="11" t="s">
        <v>92</v>
      </c>
      <c r="B58" s="11" t="s">
        <v>9</v>
      </c>
      <c r="C58" s="46" t="s">
        <v>786</v>
      </c>
      <c r="D58" s="53" t="s">
        <v>798</v>
      </c>
      <c r="E58" s="12">
        <v>440</v>
      </c>
    </row>
    <row r="59" spans="1:5" x14ac:dyDescent="0.25">
      <c r="A59" s="11" t="s">
        <v>92</v>
      </c>
      <c r="B59" s="11" t="s">
        <v>9</v>
      </c>
      <c r="C59" s="46" t="s">
        <v>787</v>
      </c>
      <c r="D59" s="53" t="s">
        <v>798</v>
      </c>
      <c r="E59" s="12">
        <v>1153</v>
      </c>
    </row>
    <row r="60" spans="1:5" x14ac:dyDescent="0.25">
      <c r="A60" s="11" t="s">
        <v>92</v>
      </c>
      <c r="B60" s="11" t="s">
        <v>9</v>
      </c>
      <c r="C60" s="46" t="s">
        <v>788</v>
      </c>
      <c r="D60" s="53" t="s">
        <v>798</v>
      </c>
      <c r="E60" s="12">
        <v>524</v>
      </c>
    </row>
    <row r="61" spans="1:5" x14ac:dyDescent="0.25">
      <c r="A61" s="11" t="s">
        <v>92</v>
      </c>
      <c r="B61" s="11" t="s">
        <v>28</v>
      </c>
      <c r="C61" s="25"/>
      <c r="D61" s="46" t="s">
        <v>27</v>
      </c>
      <c r="E61" s="12">
        <v>1500</v>
      </c>
    </row>
    <row r="62" spans="1:5" x14ac:dyDescent="0.25">
      <c r="A62" s="11" t="s">
        <v>92</v>
      </c>
      <c r="B62" s="11" t="s">
        <v>177</v>
      </c>
      <c r="C62" s="52"/>
      <c r="D62" s="46" t="s">
        <v>176</v>
      </c>
      <c r="E62" s="12">
        <v>78</v>
      </c>
    </row>
    <row r="63" spans="1:5" x14ac:dyDescent="0.25">
      <c r="A63" s="11" t="s">
        <v>92</v>
      </c>
      <c r="B63" s="11" t="s">
        <v>148</v>
      </c>
      <c r="C63" s="46"/>
      <c r="D63" s="53" t="s">
        <v>147</v>
      </c>
      <c r="E63" s="12">
        <v>230</v>
      </c>
    </row>
    <row r="64" spans="1:5" x14ac:dyDescent="0.25">
      <c r="A64" s="11" t="s">
        <v>92</v>
      </c>
      <c r="B64" s="11" t="s">
        <v>13</v>
      </c>
      <c r="C64" s="46"/>
      <c r="D64" s="53" t="s">
        <v>14</v>
      </c>
      <c r="E64" s="12">
        <v>533</v>
      </c>
    </row>
    <row r="65" spans="1:5" x14ac:dyDescent="0.25">
      <c r="A65" s="11" t="s">
        <v>92</v>
      </c>
      <c r="B65" s="11" t="s">
        <v>211</v>
      </c>
      <c r="C65" s="46"/>
      <c r="D65" s="53" t="s">
        <v>210</v>
      </c>
      <c r="E65" s="12">
        <v>518</v>
      </c>
    </row>
    <row r="66" spans="1:5" x14ac:dyDescent="0.25">
      <c r="A66" s="409" t="s">
        <v>669</v>
      </c>
      <c r="B66" s="409"/>
      <c r="C66" s="409"/>
      <c r="D66" s="409"/>
      <c r="E66" s="409"/>
    </row>
    <row r="67" spans="1:5" x14ac:dyDescent="0.25">
      <c r="A67" s="11" t="s">
        <v>92</v>
      </c>
      <c r="B67" s="11" t="s">
        <v>24</v>
      </c>
      <c r="C67" s="46"/>
      <c r="D67" s="53" t="s">
        <v>23</v>
      </c>
      <c r="E67" s="12">
        <v>800</v>
      </c>
    </row>
    <row r="68" spans="1:5" x14ac:dyDescent="0.25">
      <c r="A68" s="11" t="s">
        <v>92</v>
      </c>
      <c r="B68" s="11" t="s">
        <v>82</v>
      </c>
      <c r="C68" s="46"/>
      <c r="D68" s="53" t="s">
        <v>81</v>
      </c>
      <c r="E68" s="12">
        <v>2</v>
      </c>
    </row>
    <row r="69" spans="1:5" x14ac:dyDescent="0.25">
      <c r="A69" s="11" t="s">
        <v>92</v>
      </c>
      <c r="B69" s="11" t="s">
        <v>209</v>
      </c>
      <c r="C69" s="46"/>
      <c r="D69" s="53" t="s">
        <v>208</v>
      </c>
      <c r="E69" s="12">
        <v>1</v>
      </c>
    </row>
    <row r="70" spans="1:5" x14ac:dyDescent="0.25">
      <c r="A70" s="11" t="s">
        <v>92</v>
      </c>
      <c r="B70" s="11" t="s">
        <v>207</v>
      </c>
      <c r="C70" s="46"/>
      <c r="D70" s="53" t="s">
        <v>206</v>
      </c>
      <c r="E70" s="12">
        <v>6</v>
      </c>
    </row>
    <row r="71" spans="1:5" x14ac:dyDescent="0.25">
      <c r="A71" s="11" t="s">
        <v>92</v>
      </c>
      <c r="B71" s="11">
        <v>5363</v>
      </c>
      <c r="C71" s="46"/>
      <c r="D71" s="53" t="s">
        <v>362</v>
      </c>
      <c r="E71" s="12">
        <v>1</v>
      </c>
    </row>
    <row r="72" spans="1:5" x14ac:dyDescent="0.25">
      <c r="A72" s="11" t="s">
        <v>92</v>
      </c>
      <c r="B72" s="11" t="s">
        <v>205</v>
      </c>
      <c r="C72" s="46"/>
      <c r="D72" s="53" t="s">
        <v>204</v>
      </c>
      <c r="E72" s="12">
        <v>1</v>
      </c>
    </row>
    <row r="73" spans="1:5" x14ac:dyDescent="0.25">
      <c r="A73" s="11" t="s">
        <v>92</v>
      </c>
      <c r="B73" s="11" t="s">
        <v>203</v>
      </c>
      <c r="C73" s="46"/>
      <c r="D73" s="53" t="s">
        <v>202</v>
      </c>
      <c r="E73" s="12">
        <v>1200</v>
      </c>
    </row>
    <row r="74" spans="1:5" x14ac:dyDescent="0.25">
      <c r="A74" s="11" t="s">
        <v>92</v>
      </c>
      <c r="B74" s="11" t="s">
        <v>201</v>
      </c>
      <c r="C74" s="46" t="s">
        <v>789</v>
      </c>
      <c r="D74" s="53" t="s">
        <v>799</v>
      </c>
      <c r="E74" s="12">
        <v>1100</v>
      </c>
    </row>
    <row r="75" spans="1:5" x14ac:dyDescent="0.25">
      <c r="A75" s="11" t="s">
        <v>92</v>
      </c>
      <c r="B75" s="11" t="s">
        <v>201</v>
      </c>
      <c r="C75" s="46" t="s">
        <v>790</v>
      </c>
      <c r="D75" s="53" t="s">
        <v>799</v>
      </c>
      <c r="E75" s="12">
        <v>5500</v>
      </c>
    </row>
    <row r="76" spans="1:5" x14ac:dyDescent="0.25">
      <c r="A76" s="11" t="s">
        <v>92</v>
      </c>
      <c r="B76" s="11" t="s">
        <v>201</v>
      </c>
      <c r="C76" s="46" t="s">
        <v>791</v>
      </c>
      <c r="D76" s="53" t="s">
        <v>799</v>
      </c>
      <c r="E76" s="12">
        <v>959</v>
      </c>
    </row>
    <row r="77" spans="1:5" x14ac:dyDescent="0.25">
      <c r="A77" s="11" t="s">
        <v>92</v>
      </c>
      <c r="B77" s="11" t="s">
        <v>201</v>
      </c>
      <c r="C77" s="46" t="s">
        <v>792</v>
      </c>
      <c r="D77" s="53" t="s">
        <v>799</v>
      </c>
      <c r="E77" s="12">
        <v>30</v>
      </c>
    </row>
    <row r="78" spans="1:5" x14ac:dyDescent="0.25">
      <c r="A78" s="11" t="s">
        <v>92</v>
      </c>
      <c r="B78" s="11" t="s">
        <v>201</v>
      </c>
      <c r="C78" s="46" t="s">
        <v>793</v>
      </c>
      <c r="D78" s="53" t="s">
        <v>799</v>
      </c>
      <c r="E78" s="12">
        <v>1570</v>
      </c>
    </row>
    <row r="79" spans="1:5" x14ac:dyDescent="0.25">
      <c r="A79" s="11" t="s">
        <v>92</v>
      </c>
      <c r="B79" s="11" t="s">
        <v>200</v>
      </c>
      <c r="C79" s="46" t="s">
        <v>794</v>
      </c>
      <c r="D79" s="53" t="s">
        <v>800</v>
      </c>
      <c r="E79" s="12">
        <v>50</v>
      </c>
    </row>
    <row r="80" spans="1:5" x14ac:dyDescent="0.25">
      <c r="A80" s="97" t="s">
        <v>92</v>
      </c>
      <c r="B80" s="11">
        <v>5909</v>
      </c>
      <c r="C80" s="46" t="s">
        <v>795</v>
      </c>
      <c r="D80" s="53" t="s">
        <v>801</v>
      </c>
      <c r="E80" s="12">
        <v>500</v>
      </c>
    </row>
    <row r="81" spans="1:5" s="21" customFormat="1" x14ac:dyDescent="0.25">
      <c r="A81" s="17" t="s">
        <v>92</v>
      </c>
      <c r="B81" s="406" t="s">
        <v>91</v>
      </c>
      <c r="C81" s="413"/>
      <c r="D81" s="414"/>
      <c r="E81" s="18">
        <f>SUM(E22:E80)</f>
        <v>310935</v>
      </c>
    </row>
    <row r="82" spans="1:5" x14ac:dyDescent="0.25">
      <c r="A82" s="11" t="s">
        <v>198</v>
      </c>
      <c r="B82" s="11" t="s">
        <v>150</v>
      </c>
      <c r="C82" s="46"/>
      <c r="D82" s="53" t="s">
        <v>149</v>
      </c>
      <c r="E82" s="12">
        <v>250</v>
      </c>
    </row>
    <row r="83" spans="1:5" x14ac:dyDescent="0.25">
      <c r="A83" s="11" t="s">
        <v>198</v>
      </c>
      <c r="B83" s="11" t="s">
        <v>150</v>
      </c>
      <c r="C83" s="46" t="s">
        <v>199</v>
      </c>
      <c r="D83" s="53" t="s">
        <v>149</v>
      </c>
      <c r="E83" s="12">
        <v>150</v>
      </c>
    </row>
    <row r="84" spans="1:5" s="21" customFormat="1" x14ac:dyDescent="0.25">
      <c r="A84" s="17" t="s">
        <v>198</v>
      </c>
      <c r="B84" s="406" t="s">
        <v>149</v>
      </c>
      <c r="C84" s="413"/>
      <c r="D84" s="414"/>
      <c r="E84" s="18">
        <f t="shared" ref="E84" si="2">SUM(E82:E83)</f>
        <v>400</v>
      </c>
    </row>
    <row r="85" spans="1:5" x14ac:dyDescent="0.25">
      <c r="A85" s="81" t="s">
        <v>16</v>
      </c>
      <c r="B85" s="82"/>
      <c r="C85" s="82"/>
      <c r="D85" s="82"/>
      <c r="E85" s="83">
        <f>SUM(E84+E81+E21+E19+E9)</f>
        <v>344751</v>
      </c>
    </row>
    <row r="88" spans="1:5" ht="15.75" x14ac:dyDescent="0.25">
      <c r="A88" s="369"/>
      <c r="D88" s="369"/>
    </row>
    <row r="89" spans="1:5" ht="15.75" x14ac:dyDescent="0.25">
      <c r="D89" s="367"/>
    </row>
    <row r="91" spans="1:5" ht="15.75" x14ac:dyDescent="0.25">
      <c r="D91" s="367"/>
    </row>
    <row r="93" spans="1:5" ht="15.75" x14ac:dyDescent="0.25">
      <c r="D93" s="368"/>
      <c r="E93" s="368" t="s">
        <v>749</v>
      </c>
    </row>
    <row r="94" spans="1:5" ht="15.75" x14ac:dyDescent="0.25">
      <c r="D94" s="368"/>
      <c r="E94"/>
    </row>
    <row r="96" spans="1:5" ht="15.75" x14ac:dyDescent="0.25">
      <c r="D96" s="367"/>
    </row>
    <row r="98" spans="4:4" ht="15.75" x14ac:dyDescent="0.25">
      <c r="D98" s="368"/>
    </row>
    <row r="99" spans="4:4" ht="15.75" x14ac:dyDescent="0.25">
      <c r="D99" s="368"/>
    </row>
    <row r="132" spans="1:5" x14ac:dyDescent="0.25">
      <c r="A132" s="409" t="s">
        <v>670</v>
      </c>
      <c r="B132" s="409"/>
      <c r="C132" s="409"/>
      <c r="D132" s="409"/>
      <c r="E132" s="409"/>
    </row>
  </sheetData>
  <mergeCells count="6">
    <mergeCell ref="A132:E132"/>
    <mergeCell ref="A66:E66"/>
    <mergeCell ref="B19:D19"/>
    <mergeCell ref="B21:D21"/>
    <mergeCell ref="B81:D81"/>
    <mergeCell ref="B84:D84"/>
  </mergeCells>
  <pageMargins left="0.7" right="0.7" top="0.75" bottom="0.75" header="0.3" footer="0.3"/>
  <pageSetup paperSize="9" scale="75" fitToHeight="0" orientation="portrait" r:id="rId1"/>
  <headerFooter>
    <oddHeader>&amp;RP10-002677/2022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F69"/>
  <sheetViews>
    <sheetView view="pageLayout" topLeftCell="A48" zoomScaleNormal="100" workbookViewId="0">
      <selection activeCell="E24" sqref="E24"/>
    </sheetView>
  </sheetViews>
  <sheetFormatPr defaultColWidth="2.85546875" defaultRowHeight="14.25" x14ac:dyDescent="0.2"/>
  <cols>
    <col min="1" max="1" width="11.7109375" style="40" customWidth="1"/>
    <col min="2" max="2" width="9.7109375" style="40" customWidth="1"/>
    <col min="3" max="3" width="10" style="40" customWidth="1"/>
    <col min="4" max="4" width="15" style="40" customWidth="1"/>
    <col min="5" max="5" width="44.5703125" style="40" customWidth="1"/>
    <col min="6" max="6" width="17.140625" style="40" customWidth="1"/>
    <col min="7" max="16384" width="2.85546875" style="40"/>
  </cols>
  <sheetData>
    <row r="1" spans="1:6" ht="16.5" x14ac:dyDescent="0.2">
      <c r="B1" s="28"/>
      <c r="C1" s="28"/>
      <c r="D1" s="28"/>
      <c r="F1" s="125" t="s">
        <v>744</v>
      </c>
    </row>
    <row r="2" spans="1:6" ht="16.5" x14ac:dyDescent="0.2">
      <c r="A2" s="28" t="s">
        <v>327</v>
      </c>
      <c r="B2" s="28"/>
      <c r="C2" s="28"/>
      <c r="D2" s="28"/>
      <c r="E2" s="28"/>
      <c r="F2" s="136" t="s">
        <v>240</v>
      </c>
    </row>
    <row r="3" spans="1:6" ht="16.5" x14ac:dyDescent="0.2">
      <c r="A3" s="28"/>
      <c r="B3" s="28"/>
      <c r="C3" s="28"/>
      <c r="D3" s="28"/>
      <c r="E3" s="28"/>
      <c r="F3" s="28"/>
    </row>
    <row r="4" spans="1:6" s="102" customFormat="1" ht="12" x14ac:dyDescent="0.2">
      <c r="A4" s="69" t="s">
        <v>0</v>
      </c>
      <c r="B4" s="70" t="s">
        <v>1</v>
      </c>
      <c r="C4" s="69" t="s">
        <v>404</v>
      </c>
      <c r="D4" s="70" t="s">
        <v>405</v>
      </c>
      <c r="E4" s="69" t="s">
        <v>238</v>
      </c>
      <c r="F4" s="30" t="s">
        <v>682</v>
      </c>
    </row>
    <row r="5" spans="1:6" s="102" customFormat="1" ht="12" x14ac:dyDescent="0.2">
      <c r="A5" s="71"/>
      <c r="B5" s="72"/>
      <c r="C5" s="71"/>
      <c r="D5" s="72"/>
      <c r="E5" s="71"/>
      <c r="F5" s="73" t="s">
        <v>333</v>
      </c>
    </row>
    <row r="6" spans="1:6" s="103" customFormat="1" ht="12" x14ac:dyDescent="0.2">
      <c r="A6" s="32"/>
      <c r="B6" s="33"/>
      <c r="C6" s="32"/>
      <c r="D6" s="33"/>
      <c r="E6" s="32"/>
      <c r="F6" s="32">
        <v>2022</v>
      </c>
    </row>
    <row r="7" spans="1:6" s="129" customFormat="1" x14ac:dyDescent="0.2">
      <c r="A7" s="127" t="s">
        <v>92</v>
      </c>
      <c r="B7" s="127" t="s">
        <v>433</v>
      </c>
      <c r="C7" s="127"/>
      <c r="D7" s="127" t="s">
        <v>533</v>
      </c>
      <c r="E7" s="127" t="s">
        <v>534</v>
      </c>
      <c r="F7" s="128">
        <v>1200</v>
      </c>
    </row>
    <row r="8" spans="1:6" s="129" customFormat="1" x14ac:dyDescent="0.2">
      <c r="A8" s="11" t="s">
        <v>92</v>
      </c>
      <c r="B8" s="11" t="s">
        <v>433</v>
      </c>
      <c r="C8" s="11"/>
      <c r="D8" s="11" t="s">
        <v>535</v>
      </c>
      <c r="E8" s="11" t="s">
        <v>573</v>
      </c>
      <c r="F8" s="12">
        <v>4000</v>
      </c>
    </row>
    <row r="9" spans="1:6" s="130" customFormat="1" x14ac:dyDescent="0.2">
      <c r="A9" s="11" t="s">
        <v>92</v>
      </c>
      <c r="B9" s="19" t="s">
        <v>433</v>
      </c>
      <c r="C9" s="410" t="s">
        <v>176</v>
      </c>
      <c r="D9" s="411"/>
      <c r="E9" s="412"/>
      <c r="F9" s="20">
        <f>SUM(F7:F8)</f>
        <v>5200</v>
      </c>
    </row>
    <row r="10" spans="1:6" s="129" customFormat="1" x14ac:dyDescent="0.2">
      <c r="A10" s="11" t="s">
        <v>92</v>
      </c>
      <c r="B10" s="11" t="s">
        <v>411</v>
      </c>
      <c r="C10" s="11"/>
      <c r="D10" s="11" t="s">
        <v>488</v>
      </c>
      <c r="E10" s="11" t="s">
        <v>489</v>
      </c>
      <c r="F10" s="156">
        <v>497</v>
      </c>
    </row>
    <row r="11" spans="1:6" s="130" customFormat="1" x14ac:dyDescent="0.2">
      <c r="A11" s="19" t="s">
        <v>92</v>
      </c>
      <c r="B11" s="19" t="s">
        <v>411</v>
      </c>
      <c r="C11" s="410" t="s">
        <v>420</v>
      </c>
      <c r="D11" s="411"/>
      <c r="E11" s="412"/>
      <c r="F11" s="20">
        <f t="shared" ref="F11" si="0">F10</f>
        <v>497</v>
      </c>
    </row>
    <row r="12" spans="1:6" s="129" customFormat="1" x14ac:dyDescent="0.2">
      <c r="A12" s="11" t="s">
        <v>92</v>
      </c>
      <c r="B12" s="11" t="s">
        <v>414</v>
      </c>
      <c r="C12" s="11"/>
      <c r="D12" s="11" t="s">
        <v>536</v>
      </c>
      <c r="E12" s="11" t="s">
        <v>537</v>
      </c>
      <c r="F12" s="12">
        <v>800</v>
      </c>
    </row>
    <row r="13" spans="1:6" s="129" customFormat="1" x14ac:dyDescent="0.2">
      <c r="A13" s="11" t="s">
        <v>92</v>
      </c>
      <c r="B13" s="11" t="s">
        <v>414</v>
      </c>
      <c r="C13" s="11"/>
      <c r="D13" s="11" t="s">
        <v>538</v>
      </c>
      <c r="E13" s="11" t="s">
        <v>539</v>
      </c>
      <c r="F13" s="12">
        <v>300</v>
      </c>
    </row>
    <row r="14" spans="1:6" s="129" customFormat="1" x14ac:dyDescent="0.2">
      <c r="A14" s="97" t="s">
        <v>92</v>
      </c>
      <c r="B14" s="11">
        <v>6122</v>
      </c>
      <c r="C14" s="11"/>
      <c r="D14" s="97" t="s">
        <v>779</v>
      </c>
      <c r="E14" s="11" t="s">
        <v>540</v>
      </c>
      <c r="F14" s="12">
        <v>300</v>
      </c>
    </row>
    <row r="15" spans="1:6" s="130" customFormat="1" x14ac:dyDescent="0.2">
      <c r="A15" s="19" t="s">
        <v>92</v>
      </c>
      <c r="B15" s="19" t="s">
        <v>414</v>
      </c>
      <c r="C15" s="410" t="s">
        <v>465</v>
      </c>
      <c r="D15" s="411"/>
      <c r="E15" s="412"/>
      <c r="F15" s="20">
        <f>SUM(F12:F14)</f>
        <v>1400</v>
      </c>
    </row>
    <row r="16" spans="1:6" s="130" customFormat="1" hidden="1" x14ac:dyDescent="0.2">
      <c r="A16" s="97" t="s">
        <v>92</v>
      </c>
      <c r="B16" s="11">
        <v>6123</v>
      </c>
      <c r="C16" s="11"/>
      <c r="D16" s="11"/>
      <c r="E16" s="11" t="s">
        <v>574</v>
      </c>
      <c r="F16" s="12">
        <v>0</v>
      </c>
    </row>
    <row r="17" spans="1:6" s="130" customFormat="1" hidden="1" x14ac:dyDescent="0.2">
      <c r="A17" s="157" t="s">
        <v>92</v>
      </c>
      <c r="B17" s="19">
        <v>6123</v>
      </c>
      <c r="C17" s="410" t="s">
        <v>568</v>
      </c>
      <c r="D17" s="411"/>
      <c r="E17" s="412"/>
      <c r="F17" s="20">
        <f>SUM(F16)</f>
        <v>0</v>
      </c>
    </row>
    <row r="18" spans="1:6" s="129" customFormat="1" x14ac:dyDescent="0.2">
      <c r="A18" s="11" t="s">
        <v>92</v>
      </c>
      <c r="B18" s="11" t="s">
        <v>541</v>
      </c>
      <c r="C18" s="11"/>
      <c r="D18" s="11" t="s">
        <v>542</v>
      </c>
      <c r="E18" s="11" t="s">
        <v>543</v>
      </c>
      <c r="F18" s="12">
        <v>120</v>
      </c>
    </row>
    <row r="19" spans="1:6" s="129" customFormat="1" hidden="1" x14ac:dyDescent="0.2">
      <c r="A19" s="11" t="s">
        <v>92</v>
      </c>
      <c r="B19" s="11">
        <v>6125</v>
      </c>
      <c r="C19" s="11"/>
      <c r="D19" s="11"/>
      <c r="E19" s="11" t="s">
        <v>575</v>
      </c>
      <c r="F19" s="12">
        <v>0</v>
      </c>
    </row>
    <row r="20" spans="1:6" s="130" customFormat="1" x14ac:dyDescent="0.2">
      <c r="A20" s="19" t="s">
        <v>92</v>
      </c>
      <c r="B20" s="19" t="s">
        <v>541</v>
      </c>
      <c r="C20" s="410" t="s">
        <v>543</v>
      </c>
      <c r="D20" s="411"/>
      <c r="E20" s="412"/>
      <c r="F20" s="20">
        <f>SUM(F18)</f>
        <v>120</v>
      </c>
    </row>
    <row r="21" spans="1:6" s="129" customFormat="1" x14ac:dyDescent="0.2">
      <c r="A21" s="17" t="s">
        <v>92</v>
      </c>
      <c r="B21" s="406" t="s">
        <v>544</v>
      </c>
      <c r="C21" s="407"/>
      <c r="D21" s="407"/>
      <c r="E21" s="408"/>
      <c r="F21" s="18">
        <f>F9+F11+F15+F20</f>
        <v>7217</v>
      </c>
    </row>
    <row r="22" spans="1:6" s="74" customFormat="1" ht="13.5" x14ac:dyDescent="0.2">
      <c r="A22" s="135" t="s">
        <v>16</v>
      </c>
      <c r="B22" s="119"/>
      <c r="C22" s="119"/>
      <c r="D22" s="120"/>
      <c r="E22" s="161"/>
      <c r="F22" s="121">
        <f t="shared" ref="F22" si="1">SUM(F21)</f>
        <v>7217</v>
      </c>
    </row>
    <row r="69" spans="1:6" x14ac:dyDescent="0.2">
      <c r="A69" s="409" t="s">
        <v>671</v>
      </c>
      <c r="B69" s="409"/>
      <c r="C69" s="409"/>
      <c r="D69" s="409"/>
      <c r="E69" s="409"/>
      <c r="F69" s="409"/>
    </row>
  </sheetData>
  <mergeCells count="7">
    <mergeCell ref="A69:F69"/>
    <mergeCell ref="B21:E21"/>
    <mergeCell ref="C9:E9"/>
    <mergeCell ref="C11:E11"/>
    <mergeCell ref="C15:E15"/>
    <mergeCell ref="C17:E17"/>
    <mergeCell ref="C20:E20"/>
  </mergeCells>
  <pageMargins left="0.7" right="0.7" top="0.75" bottom="0.75" header="0.3" footer="0.3"/>
  <pageSetup paperSize="9" scale="80" fitToHeight="0" orientation="portrait" r:id="rId1"/>
  <headerFooter>
    <oddHeader>&amp;RP10-002677/2022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G66"/>
  <sheetViews>
    <sheetView view="pageLayout" topLeftCell="A46" zoomScaleNormal="100" workbookViewId="0">
      <selection activeCell="A66" sqref="A66:E66"/>
    </sheetView>
  </sheetViews>
  <sheetFormatPr defaultColWidth="11.7109375" defaultRowHeight="15" x14ac:dyDescent="0.25"/>
  <cols>
    <col min="1" max="1" width="10.140625" style="140" customWidth="1"/>
    <col min="2" max="2" width="8.140625" style="140" customWidth="1"/>
    <col min="3" max="3" width="14.28515625" style="140" customWidth="1"/>
    <col min="4" max="4" width="69.28515625" style="140" customWidth="1"/>
    <col min="5" max="5" width="14.42578125" style="145" customWidth="1"/>
    <col min="6" max="6" width="11.42578125" style="140" customWidth="1"/>
    <col min="7" max="245" width="11.7109375" style="140"/>
    <col min="246" max="246" width="9.140625" style="140" customWidth="1"/>
    <col min="247" max="247" width="6.42578125" style="140" customWidth="1"/>
    <col min="248" max="248" width="10.5703125" style="140" customWidth="1"/>
    <col min="249" max="249" width="34.5703125" style="140" customWidth="1"/>
    <col min="250" max="250" width="10.140625" style="140" customWidth="1"/>
    <col min="251" max="251" width="11.140625" style="140" customWidth="1"/>
    <col min="252" max="252" width="13.28515625" style="140" customWidth="1"/>
    <col min="253" max="253" width="10.85546875" style="140" customWidth="1"/>
    <col min="254" max="501" width="11.7109375" style="140"/>
    <col min="502" max="502" width="9.140625" style="140" customWidth="1"/>
    <col min="503" max="503" width="6.42578125" style="140" customWidth="1"/>
    <col min="504" max="504" width="10.5703125" style="140" customWidth="1"/>
    <col min="505" max="505" width="34.5703125" style="140" customWidth="1"/>
    <col min="506" max="506" width="10.140625" style="140" customWidth="1"/>
    <col min="507" max="507" width="11.140625" style="140" customWidth="1"/>
    <col min="508" max="508" width="13.28515625" style="140" customWidth="1"/>
    <col min="509" max="509" width="10.85546875" style="140" customWidth="1"/>
    <col min="510" max="757" width="11.7109375" style="140"/>
    <col min="758" max="758" width="9.140625" style="140" customWidth="1"/>
    <col min="759" max="759" width="6.42578125" style="140" customWidth="1"/>
    <col min="760" max="760" width="10.5703125" style="140" customWidth="1"/>
    <col min="761" max="761" width="34.5703125" style="140" customWidth="1"/>
    <col min="762" max="762" width="10.140625" style="140" customWidth="1"/>
    <col min="763" max="763" width="11.140625" style="140" customWidth="1"/>
    <col min="764" max="764" width="13.28515625" style="140" customWidth="1"/>
    <col min="765" max="765" width="10.85546875" style="140" customWidth="1"/>
    <col min="766" max="1013" width="11.7109375" style="140"/>
    <col min="1014" max="1014" width="9.140625" style="140" customWidth="1"/>
    <col min="1015" max="1015" width="6.42578125" style="140" customWidth="1"/>
    <col min="1016" max="1016" width="10.5703125" style="140" customWidth="1"/>
    <col min="1017" max="1017" width="34.5703125" style="140" customWidth="1"/>
    <col min="1018" max="1018" width="10.140625" style="140" customWidth="1"/>
    <col min="1019" max="1019" width="11.140625" style="140" customWidth="1"/>
    <col min="1020" max="1020" width="13.28515625" style="140" customWidth="1"/>
    <col min="1021" max="1021" width="10.85546875" style="140" customWidth="1"/>
    <col min="1022" max="1269" width="11.7109375" style="140"/>
    <col min="1270" max="1270" width="9.140625" style="140" customWidth="1"/>
    <col min="1271" max="1271" width="6.42578125" style="140" customWidth="1"/>
    <col min="1272" max="1272" width="10.5703125" style="140" customWidth="1"/>
    <col min="1273" max="1273" width="34.5703125" style="140" customWidth="1"/>
    <col min="1274" max="1274" width="10.140625" style="140" customWidth="1"/>
    <col min="1275" max="1275" width="11.140625" style="140" customWidth="1"/>
    <col min="1276" max="1276" width="13.28515625" style="140" customWidth="1"/>
    <col min="1277" max="1277" width="10.85546875" style="140" customWidth="1"/>
    <col min="1278" max="1525" width="11.7109375" style="140"/>
    <col min="1526" max="1526" width="9.140625" style="140" customWidth="1"/>
    <col min="1527" max="1527" width="6.42578125" style="140" customWidth="1"/>
    <col min="1528" max="1528" width="10.5703125" style="140" customWidth="1"/>
    <col min="1529" max="1529" width="34.5703125" style="140" customWidth="1"/>
    <col min="1530" max="1530" width="10.140625" style="140" customWidth="1"/>
    <col min="1531" max="1531" width="11.140625" style="140" customWidth="1"/>
    <col min="1532" max="1532" width="13.28515625" style="140" customWidth="1"/>
    <col min="1533" max="1533" width="10.85546875" style="140" customWidth="1"/>
    <col min="1534" max="1781" width="11.7109375" style="140"/>
    <col min="1782" max="1782" width="9.140625" style="140" customWidth="1"/>
    <col min="1783" max="1783" width="6.42578125" style="140" customWidth="1"/>
    <col min="1784" max="1784" width="10.5703125" style="140" customWidth="1"/>
    <col min="1785" max="1785" width="34.5703125" style="140" customWidth="1"/>
    <col min="1786" max="1786" width="10.140625" style="140" customWidth="1"/>
    <col min="1787" max="1787" width="11.140625" style="140" customWidth="1"/>
    <col min="1788" max="1788" width="13.28515625" style="140" customWidth="1"/>
    <col min="1789" max="1789" width="10.85546875" style="140" customWidth="1"/>
    <col min="1790" max="2037" width="11.7109375" style="140"/>
    <col min="2038" max="2038" width="9.140625" style="140" customWidth="1"/>
    <col min="2039" max="2039" width="6.42578125" style="140" customWidth="1"/>
    <col min="2040" max="2040" width="10.5703125" style="140" customWidth="1"/>
    <col min="2041" max="2041" width="34.5703125" style="140" customWidth="1"/>
    <col min="2042" max="2042" width="10.140625" style="140" customWidth="1"/>
    <col min="2043" max="2043" width="11.140625" style="140" customWidth="1"/>
    <col min="2044" max="2044" width="13.28515625" style="140" customWidth="1"/>
    <col min="2045" max="2045" width="10.85546875" style="140" customWidth="1"/>
    <col min="2046" max="2293" width="11.7109375" style="140"/>
    <col min="2294" max="2294" width="9.140625" style="140" customWidth="1"/>
    <col min="2295" max="2295" width="6.42578125" style="140" customWidth="1"/>
    <col min="2296" max="2296" width="10.5703125" style="140" customWidth="1"/>
    <col min="2297" max="2297" width="34.5703125" style="140" customWidth="1"/>
    <col min="2298" max="2298" width="10.140625" style="140" customWidth="1"/>
    <col min="2299" max="2299" width="11.140625" style="140" customWidth="1"/>
    <col min="2300" max="2300" width="13.28515625" style="140" customWidth="1"/>
    <col min="2301" max="2301" width="10.85546875" style="140" customWidth="1"/>
    <col min="2302" max="2549" width="11.7109375" style="140"/>
    <col min="2550" max="2550" width="9.140625" style="140" customWidth="1"/>
    <col min="2551" max="2551" width="6.42578125" style="140" customWidth="1"/>
    <col min="2552" max="2552" width="10.5703125" style="140" customWidth="1"/>
    <col min="2553" max="2553" width="34.5703125" style="140" customWidth="1"/>
    <col min="2554" max="2554" width="10.140625" style="140" customWidth="1"/>
    <col min="2555" max="2555" width="11.140625" style="140" customWidth="1"/>
    <col min="2556" max="2556" width="13.28515625" style="140" customWidth="1"/>
    <col min="2557" max="2557" width="10.85546875" style="140" customWidth="1"/>
    <col min="2558" max="2805" width="11.7109375" style="140"/>
    <col min="2806" max="2806" width="9.140625" style="140" customWidth="1"/>
    <col min="2807" max="2807" width="6.42578125" style="140" customWidth="1"/>
    <col min="2808" max="2808" width="10.5703125" style="140" customWidth="1"/>
    <col min="2809" max="2809" width="34.5703125" style="140" customWidth="1"/>
    <col min="2810" max="2810" width="10.140625" style="140" customWidth="1"/>
    <col min="2811" max="2811" width="11.140625" style="140" customWidth="1"/>
    <col min="2812" max="2812" width="13.28515625" style="140" customWidth="1"/>
    <col min="2813" max="2813" width="10.85546875" style="140" customWidth="1"/>
    <col min="2814" max="3061" width="11.7109375" style="140"/>
    <col min="3062" max="3062" width="9.140625" style="140" customWidth="1"/>
    <col min="3063" max="3063" width="6.42578125" style="140" customWidth="1"/>
    <col min="3064" max="3064" width="10.5703125" style="140" customWidth="1"/>
    <col min="3065" max="3065" width="34.5703125" style="140" customWidth="1"/>
    <col min="3066" max="3066" width="10.140625" style="140" customWidth="1"/>
    <col min="3067" max="3067" width="11.140625" style="140" customWidth="1"/>
    <col min="3068" max="3068" width="13.28515625" style="140" customWidth="1"/>
    <col min="3069" max="3069" width="10.85546875" style="140" customWidth="1"/>
    <col min="3070" max="3317" width="11.7109375" style="140"/>
    <col min="3318" max="3318" width="9.140625" style="140" customWidth="1"/>
    <col min="3319" max="3319" width="6.42578125" style="140" customWidth="1"/>
    <col min="3320" max="3320" width="10.5703125" style="140" customWidth="1"/>
    <col min="3321" max="3321" width="34.5703125" style="140" customWidth="1"/>
    <col min="3322" max="3322" width="10.140625" style="140" customWidth="1"/>
    <col min="3323" max="3323" width="11.140625" style="140" customWidth="1"/>
    <col min="3324" max="3324" width="13.28515625" style="140" customWidth="1"/>
    <col min="3325" max="3325" width="10.85546875" style="140" customWidth="1"/>
    <col min="3326" max="3573" width="11.7109375" style="140"/>
    <col min="3574" max="3574" width="9.140625" style="140" customWidth="1"/>
    <col min="3575" max="3575" width="6.42578125" style="140" customWidth="1"/>
    <col min="3576" max="3576" width="10.5703125" style="140" customWidth="1"/>
    <col min="3577" max="3577" width="34.5703125" style="140" customWidth="1"/>
    <col min="3578" max="3578" width="10.140625" style="140" customWidth="1"/>
    <col min="3579" max="3579" width="11.140625" style="140" customWidth="1"/>
    <col min="3580" max="3580" width="13.28515625" style="140" customWidth="1"/>
    <col min="3581" max="3581" width="10.85546875" style="140" customWidth="1"/>
    <col min="3582" max="3829" width="11.7109375" style="140"/>
    <col min="3830" max="3830" width="9.140625" style="140" customWidth="1"/>
    <col min="3831" max="3831" width="6.42578125" style="140" customWidth="1"/>
    <col min="3832" max="3832" width="10.5703125" style="140" customWidth="1"/>
    <col min="3833" max="3833" width="34.5703125" style="140" customWidth="1"/>
    <col min="3834" max="3834" width="10.140625" style="140" customWidth="1"/>
    <col min="3835" max="3835" width="11.140625" style="140" customWidth="1"/>
    <col min="3836" max="3836" width="13.28515625" style="140" customWidth="1"/>
    <col min="3837" max="3837" width="10.85546875" style="140" customWidth="1"/>
    <col min="3838" max="4085" width="11.7109375" style="140"/>
    <col min="4086" max="4086" width="9.140625" style="140" customWidth="1"/>
    <col min="4087" max="4087" width="6.42578125" style="140" customWidth="1"/>
    <col min="4088" max="4088" width="10.5703125" style="140" customWidth="1"/>
    <col min="4089" max="4089" width="34.5703125" style="140" customWidth="1"/>
    <col min="4090" max="4090" width="10.140625" style="140" customWidth="1"/>
    <col min="4091" max="4091" width="11.140625" style="140" customWidth="1"/>
    <col min="4092" max="4092" width="13.28515625" style="140" customWidth="1"/>
    <col min="4093" max="4093" width="10.85546875" style="140" customWidth="1"/>
    <col min="4094" max="4341" width="11.7109375" style="140"/>
    <col min="4342" max="4342" width="9.140625" style="140" customWidth="1"/>
    <col min="4343" max="4343" width="6.42578125" style="140" customWidth="1"/>
    <col min="4344" max="4344" width="10.5703125" style="140" customWidth="1"/>
    <col min="4345" max="4345" width="34.5703125" style="140" customWidth="1"/>
    <col min="4346" max="4346" width="10.140625" style="140" customWidth="1"/>
    <col min="4347" max="4347" width="11.140625" style="140" customWidth="1"/>
    <col min="4348" max="4348" width="13.28515625" style="140" customWidth="1"/>
    <col min="4349" max="4349" width="10.85546875" style="140" customWidth="1"/>
    <col min="4350" max="4597" width="11.7109375" style="140"/>
    <col min="4598" max="4598" width="9.140625" style="140" customWidth="1"/>
    <col min="4599" max="4599" width="6.42578125" style="140" customWidth="1"/>
    <col min="4600" max="4600" width="10.5703125" style="140" customWidth="1"/>
    <col min="4601" max="4601" width="34.5703125" style="140" customWidth="1"/>
    <col min="4602" max="4602" width="10.140625" style="140" customWidth="1"/>
    <col min="4603" max="4603" width="11.140625" style="140" customWidth="1"/>
    <col min="4604" max="4604" width="13.28515625" style="140" customWidth="1"/>
    <col min="4605" max="4605" width="10.85546875" style="140" customWidth="1"/>
    <col min="4606" max="4853" width="11.7109375" style="140"/>
    <col min="4854" max="4854" width="9.140625" style="140" customWidth="1"/>
    <col min="4855" max="4855" width="6.42578125" style="140" customWidth="1"/>
    <col min="4856" max="4856" width="10.5703125" style="140" customWidth="1"/>
    <col min="4857" max="4857" width="34.5703125" style="140" customWidth="1"/>
    <col min="4858" max="4858" width="10.140625" style="140" customWidth="1"/>
    <col min="4859" max="4859" width="11.140625" style="140" customWidth="1"/>
    <col min="4860" max="4860" width="13.28515625" style="140" customWidth="1"/>
    <col min="4861" max="4861" width="10.85546875" style="140" customWidth="1"/>
    <col min="4862" max="5109" width="11.7109375" style="140"/>
    <col min="5110" max="5110" width="9.140625" style="140" customWidth="1"/>
    <col min="5111" max="5111" width="6.42578125" style="140" customWidth="1"/>
    <col min="5112" max="5112" width="10.5703125" style="140" customWidth="1"/>
    <col min="5113" max="5113" width="34.5703125" style="140" customWidth="1"/>
    <col min="5114" max="5114" width="10.140625" style="140" customWidth="1"/>
    <col min="5115" max="5115" width="11.140625" style="140" customWidth="1"/>
    <col min="5116" max="5116" width="13.28515625" style="140" customWidth="1"/>
    <col min="5117" max="5117" width="10.85546875" style="140" customWidth="1"/>
    <col min="5118" max="5365" width="11.7109375" style="140"/>
    <col min="5366" max="5366" width="9.140625" style="140" customWidth="1"/>
    <col min="5367" max="5367" width="6.42578125" style="140" customWidth="1"/>
    <col min="5368" max="5368" width="10.5703125" style="140" customWidth="1"/>
    <col min="5369" max="5369" width="34.5703125" style="140" customWidth="1"/>
    <col min="5370" max="5370" width="10.140625" style="140" customWidth="1"/>
    <col min="5371" max="5371" width="11.140625" style="140" customWidth="1"/>
    <col min="5372" max="5372" width="13.28515625" style="140" customWidth="1"/>
    <col min="5373" max="5373" width="10.85546875" style="140" customWidth="1"/>
    <col min="5374" max="5621" width="11.7109375" style="140"/>
    <col min="5622" max="5622" width="9.140625" style="140" customWidth="1"/>
    <col min="5623" max="5623" width="6.42578125" style="140" customWidth="1"/>
    <col min="5624" max="5624" width="10.5703125" style="140" customWidth="1"/>
    <col min="5625" max="5625" width="34.5703125" style="140" customWidth="1"/>
    <col min="5626" max="5626" width="10.140625" style="140" customWidth="1"/>
    <col min="5627" max="5627" width="11.140625" style="140" customWidth="1"/>
    <col min="5628" max="5628" width="13.28515625" style="140" customWidth="1"/>
    <col min="5629" max="5629" width="10.85546875" style="140" customWidth="1"/>
    <col min="5630" max="5877" width="11.7109375" style="140"/>
    <col min="5878" max="5878" width="9.140625" style="140" customWidth="1"/>
    <col min="5879" max="5879" width="6.42578125" style="140" customWidth="1"/>
    <col min="5880" max="5880" width="10.5703125" style="140" customWidth="1"/>
    <col min="5881" max="5881" width="34.5703125" style="140" customWidth="1"/>
    <col min="5882" max="5882" width="10.140625" style="140" customWidth="1"/>
    <col min="5883" max="5883" width="11.140625" style="140" customWidth="1"/>
    <col min="5884" max="5884" width="13.28515625" style="140" customWidth="1"/>
    <col min="5885" max="5885" width="10.85546875" style="140" customWidth="1"/>
    <col min="5886" max="6133" width="11.7109375" style="140"/>
    <col min="6134" max="6134" width="9.140625" style="140" customWidth="1"/>
    <col min="6135" max="6135" width="6.42578125" style="140" customWidth="1"/>
    <col min="6136" max="6136" width="10.5703125" style="140" customWidth="1"/>
    <col min="6137" max="6137" width="34.5703125" style="140" customWidth="1"/>
    <col min="6138" max="6138" width="10.140625" style="140" customWidth="1"/>
    <col min="6139" max="6139" width="11.140625" style="140" customWidth="1"/>
    <col min="6140" max="6140" width="13.28515625" style="140" customWidth="1"/>
    <col min="6141" max="6141" width="10.85546875" style="140" customWidth="1"/>
    <col min="6142" max="6389" width="11.7109375" style="140"/>
    <col min="6390" max="6390" width="9.140625" style="140" customWidth="1"/>
    <col min="6391" max="6391" width="6.42578125" style="140" customWidth="1"/>
    <col min="6392" max="6392" width="10.5703125" style="140" customWidth="1"/>
    <col min="6393" max="6393" width="34.5703125" style="140" customWidth="1"/>
    <col min="6394" max="6394" width="10.140625" style="140" customWidth="1"/>
    <col min="6395" max="6395" width="11.140625" style="140" customWidth="1"/>
    <col min="6396" max="6396" width="13.28515625" style="140" customWidth="1"/>
    <col min="6397" max="6397" width="10.85546875" style="140" customWidth="1"/>
    <col min="6398" max="6645" width="11.7109375" style="140"/>
    <col min="6646" max="6646" width="9.140625" style="140" customWidth="1"/>
    <col min="6647" max="6647" width="6.42578125" style="140" customWidth="1"/>
    <col min="6648" max="6648" width="10.5703125" style="140" customWidth="1"/>
    <col min="6649" max="6649" width="34.5703125" style="140" customWidth="1"/>
    <col min="6650" max="6650" width="10.140625" style="140" customWidth="1"/>
    <col min="6651" max="6651" width="11.140625" style="140" customWidth="1"/>
    <col min="6652" max="6652" width="13.28515625" style="140" customWidth="1"/>
    <col min="6653" max="6653" width="10.85546875" style="140" customWidth="1"/>
    <col min="6654" max="6901" width="11.7109375" style="140"/>
    <col min="6902" max="6902" width="9.140625" style="140" customWidth="1"/>
    <col min="6903" max="6903" width="6.42578125" style="140" customWidth="1"/>
    <col min="6904" max="6904" width="10.5703125" style="140" customWidth="1"/>
    <col min="6905" max="6905" width="34.5703125" style="140" customWidth="1"/>
    <col min="6906" max="6906" width="10.140625" style="140" customWidth="1"/>
    <col min="6907" max="6907" width="11.140625" style="140" customWidth="1"/>
    <col min="6908" max="6908" width="13.28515625" style="140" customWidth="1"/>
    <col min="6909" max="6909" width="10.85546875" style="140" customWidth="1"/>
    <col min="6910" max="7157" width="11.7109375" style="140"/>
    <col min="7158" max="7158" width="9.140625" style="140" customWidth="1"/>
    <col min="7159" max="7159" width="6.42578125" style="140" customWidth="1"/>
    <col min="7160" max="7160" width="10.5703125" style="140" customWidth="1"/>
    <col min="7161" max="7161" width="34.5703125" style="140" customWidth="1"/>
    <col min="7162" max="7162" width="10.140625" style="140" customWidth="1"/>
    <col min="7163" max="7163" width="11.140625" style="140" customWidth="1"/>
    <col min="7164" max="7164" width="13.28515625" style="140" customWidth="1"/>
    <col min="7165" max="7165" width="10.85546875" style="140" customWidth="1"/>
    <col min="7166" max="7413" width="11.7109375" style="140"/>
    <col min="7414" max="7414" width="9.140625" style="140" customWidth="1"/>
    <col min="7415" max="7415" width="6.42578125" style="140" customWidth="1"/>
    <col min="7416" max="7416" width="10.5703125" style="140" customWidth="1"/>
    <col min="7417" max="7417" width="34.5703125" style="140" customWidth="1"/>
    <col min="7418" max="7418" width="10.140625" style="140" customWidth="1"/>
    <col min="7419" max="7419" width="11.140625" style="140" customWidth="1"/>
    <col min="7420" max="7420" width="13.28515625" style="140" customWidth="1"/>
    <col min="7421" max="7421" width="10.85546875" style="140" customWidth="1"/>
    <col min="7422" max="7669" width="11.7109375" style="140"/>
    <col min="7670" max="7670" width="9.140625" style="140" customWidth="1"/>
    <col min="7671" max="7671" width="6.42578125" style="140" customWidth="1"/>
    <col min="7672" max="7672" width="10.5703125" style="140" customWidth="1"/>
    <col min="7673" max="7673" width="34.5703125" style="140" customWidth="1"/>
    <col min="7674" max="7674" width="10.140625" style="140" customWidth="1"/>
    <col min="7675" max="7675" width="11.140625" style="140" customWidth="1"/>
    <col min="7676" max="7676" width="13.28515625" style="140" customWidth="1"/>
    <col min="7677" max="7677" width="10.85546875" style="140" customWidth="1"/>
    <col min="7678" max="7925" width="11.7109375" style="140"/>
    <col min="7926" max="7926" width="9.140625" style="140" customWidth="1"/>
    <col min="7927" max="7927" width="6.42578125" style="140" customWidth="1"/>
    <col min="7928" max="7928" width="10.5703125" style="140" customWidth="1"/>
    <col min="7929" max="7929" width="34.5703125" style="140" customWidth="1"/>
    <col min="7930" max="7930" width="10.140625" style="140" customWidth="1"/>
    <col min="7931" max="7931" width="11.140625" style="140" customWidth="1"/>
    <col min="7932" max="7932" width="13.28515625" style="140" customWidth="1"/>
    <col min="7933" max="7933" width="10.85546875" style="140" customWidth="1"/>
    <col min="7934" max="8181" width="11.7109375" style="140"/>
    <col min="8182" max="8182" width="9.140625" style="140" customWidth="1"/>
    <col min="8183" max="8183" width="6.42578125" style="140" customWidth="1"/>
    <col min="8184" max="8184" width="10.5703125" style="140" customWidth="1"/>
    <col min="8185" max="8185" width="34.5703125" style="140" customWidth="1"/>
    <col min="8186" max="8186" width="10.140625" style="140" customWidth="1"/>
    <col min="8187" max="8187" width="11.140625" style="140" customWidth="1"/>
    <col min="8188" max="8188" width="13.28515625" style="140" customWidth="1"/>
    <col min="8189" max="8189" width="10.85546875" style="140" customWidth="1"/>
    <col min="8190" max="8437" width="11.7109375" style="140"/>
    <col min="8438" max="8438" width="9.140625" style="140" customWidth="1"/>
    <col min="8439" max="8439" width="6.42578125" style="140" customWidth="1"/>
    <col min="8440" max="8440" width="10.5703125" style="140" customWidth="1"/>
    <col min="8441" max="8441" width="34.5703125" style="140" customWidth="1"/>
    <col min="8442" max="8442" width="10.140625" style="140" customWidth="1"/>
    <col min="8443" max="8443" width="11.140625" style="140" customWidth="1"/>
    <col min="8444" max="8444" width="13.28515625" style="140" customWidth="1"/>
    <col min="8445" max="8445" width="10.85546875" style="140" customWidth="1"/>
    <col min="8446" max="8693" width="11.7109375" style="140"/>
    <col min="8694" max="8694" width="9.140625" style="140" customWidth="1"/>
    <col min="8695" max="8695" width="6.42578125" style="140" customWidth="1"/>
    <col min="8696" max="8696" width="10.5703125" style="140" customWidth="1"/>
    <col min="8697" max="8697" width="34.5703125" style="140" customWidth="1"/>
    <col min="8698" max="8698" width="10.140625" style="140" customWidth="1"/>
    <col min="8699" max="8699" width="11.140625" style="140" customWidth="1"/>
    <col min="8700" max="8700" width="13.28515625" style="140" customWidth="1"/>
    <col min="8701" max="8701" width="10.85546875" style="140" customWidth="1"/>
    <col min="8702" max="8949" width="11.7109375" style="140"/>
    <col min="8950" max="8950" width="9.140625" style="140" customWidth="1"/>
    <col min="8951" max="8951" width="6.42578125" style="140" customWidth="1"/>
    <col min="8952" max="8952" width="10.5703125" style="140" customWidth="1"/>
    <col min="8953" max="8953" width="34.5703125" style="140" customWidth="1"/>
    <col min="8954" max="8954" width="10.140625" style="140" customWidth="1"/>
    <col min="8955" max="8955" width="11.140625" style="140" customWidth="1"/>
    <col min="8956" max="8956" width="13.28515625" style="140" customWidth="1"/>
    <col min="8957" max="8957" width="10.85546875" style="140" customWidth="1"/>
    <col min="8958" max="9205" width="11.7109375" style="140"/>
    <col min="9206" max="9206" width="9.140625" style="140" customWidth="1"/>
    <col min="9207" max="9207" width="6.42578125" style="140" customWidth="1"/>
    <col min="9208" max="9208" width="10.5703125" style="140" customWidth="1"/>
    <col min="9209" max="9209" width="34.5703125" style="140" customWidth="1"/>
    <col min="9210" max="9210" width="10.140625" style="140" customWidth="1"/>
    <col min="9211" max="9211" width="11.140625" style="140" customWidth="1"/>
    <col min="9212" max="9212" width="13.28515625" style="140" customWidth="1"/>
    <col min="9213" max="9213" width="10.85546875" style="140" customWidth="1"/>
    <col min="9214" max="9461" width="11.7109375" style="140"/>
    <col min="9462" max="9462" width="9.140625" style="140" customWidth="1"/>
    <col min="9463" max="9463" width="6.42578125" style="140" customWidth="1"/>
    <col min="9464" max="9464" width="10.5703125" style="140" customWidth="1"/>
    <col min="9465" max="9465" width="34.5703125" style="140" customWidth="1"/>
    <col min="9466" max="9466" width="10.140625" style="140" customWidth="1"/>
    <col min="9467" max="9467" width="11.140625" style="140" customWidth="1"/>
    <col min="9468" max="9468" width="13.28515625" style="140" customWidth="1"/>
    <col min="9469" max="9469" width="10.85546875" style="140" customWidth="1"/>
    <col min="9470" max="9717" width="11.7109375" style="140"/>
    <col min="9718" max="9718" width="9.140625" style="140" customWidth="1"/>
    <col min="9719" max="9719" width="6.42578125" style="140" customWidth="1"/>
    <col min="9720" max="9720" width="10.5703125" style="140" customWidth="1"/>
    <col min="9721" max="9721" width="34.5703125" style="140" customWidth="1"/>
    <col min="9722" max="9722" width="10.140625" style="140" customWidth="1"/>
    <col min="9723" max="9723" width="11.140625" style="140" customWidth="1"/>
    <col min="9724" max="9724" width="13.28515625" style="140" customWidth="1"/>
    <col min="9725" max="9725" width="10.85546875" style="140" customWidth="1"/>
    <col min="9726" max="9973" width="11.7109375" style="140"/>
    <col min="9974" max="9974" width="9.140625" style="140" customWidth="1"/>
    <col min="9975" max="9975" width="6.42578125" style="140" customWidth="1"/>
    <col min="9976" max="9976" width="10.5703125" style="140" customWidth="1"/>
    <col min="9977" max="9977" width="34.5703125" style="140" customWidth="1"/>
    <col min="9978" max="9978" width="10.140625" style="140" customWidth="1"/>
    <col min="9979" max="9979" width="11.140625" style="140" customWidth="1"/>
    <col min="9980" max="9980" width="13.28515625" style="140" customWidth="1"/>
    <col min="9981" max="9981" width="10.85546875" style="140" customWidth="1"/>
    <col min="9982" max="10229" width="11.7109375" style="140"/>
    <col min="10230" max="10230" width="9.140625" style="140" customWidth="1"/>
    <col min="10231" max="10231" width="6.42578125" style="140" customWidth="1"/>
    <col min="10232" max="10232" width="10.5703125" style="140" customWidth="1"/>
    <col min="10233" max="10233" width="34.5703125" style="140" customWidth="1"/>
    <col min="10234" max="10234" width="10.140625" style="140" customWidth="1"/>
    <col min="10235" max="10235" width="11.140625" style="140" customWidth="1"/>
    <col min="10236" max="10236" width="13.28515625" style="140" customWidth="1"/>
    <col min="10237" max="10237" width="10.85546875" style="140" customWidth="1"/>
    <col min="10238" max="10485" width="11.7109375" style="140"/>
    <col min="10486" max="10486" width="9.140625" style="140" customWidth="1"/>
    <col min="10487" max="10487" width="6.42578125" style="140" customWidth="1"/>
    <col min="10488" max="10488" width="10.5703125" style="140" customWidth="1"/>
    <col min="10489" max="10489" width="34.5703125" style="140" customWidth="1"/>
    <col min="10490" max="10490" width="10.140625" style="140" customWidth="1"/>
    <col min="10491" max="10491" width="11.140625" style="140" customWidth="1"/>
    <col min="10492" max="10492" width="13.28515625" style="140" customWidth="1"/>
    <col min="10493" max="10493" width="10.85546875" style="140" customWidth="1"/>
    <col min="10494" max="10741" width="11.7109375" style="140"/>
    <col min="10742" max="10742" width="9.140625" style="140" customWidth="1"/>
    <col min="10743" max="10743" width="6.42578125" style="140" customWidth="1"/>
    <col min="10744" max="10744" width="10.5703125" style="140" customWidth="1"/>
    <col min="10745" max="10745" width="34.5703125" style="140" customWidth="1"/>
    <col min="10746" max="10746" width="10.140625" style="140" customWidth="1"/>
    <col min="10747" max="10747" width="11.140625" style="140" customWidth="1"/>
    <col min="10748" max="10748" width="13.28515625" style="140" customWidth="1"/>
    <col min="10749" max="10749" width="10.85546875" style="140" customWidth="1"/>
    <col min="10750" max="10997" width="11.7109375" style="140"/>
    <col min="10998" max="10998" width="9.140625" style="140" customWidth="1"/>
    <col min="10999" max="10999" width="6.42578125" style="140" customWidth="1"/>
    <col min="11000" max="11000" width="10.5703125" style="140" customWidth="1"/>
    <col min="11001" max="11001" width="34.5703125" style="140" customWidth="1"/>
    <col min="11002" max="11002" width="10.140625" style="140" customWidth="1"/>
    <col min="11003" max="11003" width="11.140625" style="140" customWidth="1"/>
    <col min="11004" max="11004" width="13.28515625" style="140" customWidth="1"/>
    <col min="11005" max="11005" width="10.85546875" style="140" customWidth="1"/>
    <col min="11006" max="11253" width="11.7109375" style="140"/>
    <col min="11254" max="11254" width="9.140625" style="140" customWidth="1"/>
    <col min="11255" max="11255" width="6.42578125" style="140" customWidth="1"/>
    <col min="11256" max="11256" width="10.5703125" style="140" customWidth="1"/>
    <col min="11257" max="11257" width="34.5703125" style="140" customWidth="1"/>
    <col min="11258" max="11258" width="10.140625" style="140" customWidth="1"/>
    <col min="11259" max="11259" width="11.140625" style="140" customWidth="1"/>
    <col min="11260" max="11260" width="13.28515625" style="140" customWidth="1"/>
    <col min="11261" max="11261" width="10.85546875" style="140" customWidth="1"/>
    <col min="11262" max="11509" width="11.7109375" style="140"/>
    <col min="11510" max="11510" width="9.140625" style="140" customWidth="1"/>
    <col min="11511" max="11511" width="6.42578125" style="140" customWidth="1"/>
    <col min="11512" max="11512" width="10.5703125" style="140" customWidth="1"/>
    <col min="11513" max="11513" width="34.5703125" style="140" customWidth="1"/>
    <col min="11514" max="11514" width="10.140625" style="140" customWidth="1"/>
    <col min="11515" max="11515" width="11.140625" style="140" customWidth="1"/>
    <col min="11516" max="11516" width="13.28515625" style="140" customWidth="1"/>
    <col min="11517" max="11517" width="10.85546875" style="140" customWidth="1"/>
    <col min="11518" max="11765" width="11.7109375" style="140"/>
    <col min="11766" max="11766" width="9.140625" style="140" customWidth="1"/>
    <col min="11767" max="11767" width="6.42578125" style="140" customWidth="1"/>
    <col min="11768" max="11768" width="10.5703125" style="140" customWidth="1"/>
    <col min="11769" max="11769" width="34.5703125" style="140" customWidth="1"/>
    <col min="11770" max="11770" width="10.140625" style="140" customWidth="1"/>
    <col min="11771" max="11771" width="11.140625" style="140" customWidth="1"/>
    <col min="11772" max="11772" width="13.28515625" style="140" customWidth="1"/>
    <col min="11773" max="11773" width="10.85546875" style="140" customWidth="1"/>
    <col min="11774" max="12021" width="11.7109375" style="140"/>
    <col min="12022" max="12022" width="9.140625" style="140" customWidth="1"/>
    <col min="12023" max="12023" width="6.42578125" style="140" customWidth="1"/>
    <col min="12024" max="12024" width="10.5703125" style="140" customWidth="1"/>
    <col min="12025" max="12025" width="34.5703125" style="140" customWidth="1"/>
    <col min="12026" max="12026" width="10.140625" style="140" customWidth="1"/>
    <col min="12027" max="12027" width="11.140625" style="140" customWidth="1"/>
    <col min="12028" max="12028" width="13.28515625" style="140" customWidth="1"/>
    <col min="12029" max="12029" width="10.85546875" style="140" customWidth="1"/>
    <col min="12030" max="12277" width="11.7109375" style="140"/>
    <col min="12278" max="12278" width="9.140625" style="140" customWidth="1"/>
    <col min="12279" max="12279" width="6.42578125" style="140" customWidth="1"/>
    <col min="12280" max="12280" width="10.5703125" style="140" customWidth="1"/>
    <col min="12281" max="12281" width="34.5703125" style="140" customWidth="1"/>
    <col min="12282" max="12282" width="10.140625" style="140" customWidth="1"/>
    <col min="12283" max="12283" width="11.140625" style="140" customWidth="1"/>
    <col min="12284" max="12284" width="13.28515625" style="140" customWidth="1"/>
    <col min="12285" max="12285" width="10.85546875" style="140" customWidth="1"/>
    <col min="12286" max="12533" width="11.7109375" style="140"/>
    <col min="12534" max="12534" width="9.140625" style="140" customWidth="1"/>
    <col min="12535" max="12535" width="6.42578125" style="140" customWidth="1"/>
    <col min="12536" max="12536" width="10.5703125" style="140" customWidth="1"/>
    <col min="12537" max="12537" width="34.5703125" style="140" customWidth="1"/>
    <col min="12538" max="12538" width="10.140625" style="140" customWidth="1"/>
    <col min="12539" max="12539" width="11.140625" style="140" customWidth="1"/>
    <col min="12540" max="12540" width="13.28515625" style="140" customWidth="1"/>
    <col min="12541" max="12541" width="10.85546875" style="140" customWidth="1"/>
    <col min="12542" max="12789" width="11.7109375" style="140"/>
    <col min="12790" max="12790" width="9.140625" style="140" customWidth="1"/>
    <col min="12791" max="12791" width="6.42578125" style="140" customWidth="1"/>
    <col min="12792" max="12792" width="10.5703125" style="140" customWidth="1"/>
    <col min="12793" max="12793" width="34.5703125" style="140" customWidth="1"/>
    <col min="12794" max="12794" width="10.140625" style="140" customWidth="1"/>
    <col min="12795" max="12795" width="11.140625" style="140" customWidth="1"/>
    <col min="12796" max="12796" width="13.28515625" style="140" customWidth="1"/>
    <col min="12797" max="12797" width="10.85546875" style="140" customWidth="1"/>
    <col min="12798" max="13045" width="11.7109375" style="140"/>
    <col min="13046" max="13046" width="9.140625" style="140" customWidth="1"/>
    <col min="13047" max="13047" width="6.42578125" style="140" customWidth="1"/>
    <col min="13048" max="13048" width="10.5703125" style="140" customWidth="1"/>
    <col min="13049" max="13049" width="34.5703125" style="140" customWidth="1"/>
    <col min="13050" max="13050" width="10.140625" style="140" customWidth="1"/>
    <col min="13051" max="13051" width="11.140625" style="140" customWidth="1"/>
    <col min="13052" max="13052" width="13.28515625" style="140" customWidth="1"/>
    <col min="13053" max="13053" width="10.85546875" style="140" customWidth="1"/>
    <col min="13054" max="13301" width="11.7109375" style="140"/>
    <col min="13302" max="13302" width="9.140625" style="140" customWidth="1"/>
    <col min="13303" max="13303" width="6.42578125" style="140" customWidth="1"/>
    <col min="13304" max="13304" width="10.5703125" style="140" customWidth="1"/>
    <col min="13305" max="13305" width="34.5703125" style="140" customWidth="1"/>
    <col min="13306" max="13306" width="10.140625" style="140" customWidth="1"/>
    <col min="13307" max="13307" width="11.140625" style="140" customWidth="1"/>
    <col min="13308" max="13308" width="13.28515625" style="140" customWidth="1"/>
    <col min="13309" max="13309" width="10.85546875" style="140" customWidth="1"/>
    <col min="13310" max="13557" width="11.7109375" style="140"/>
    <col min="13558" max="13558" width="9.140625" style="140" customWidth="1"/>
    <col min="13559" max="13559" width="6.42578125" style="140" customWidth="1"/>
    <col min="13560" max="13560" width="10.5703125" style="140" customWidth="1"/>
    <col min="13561" max="13561" width="34.5703125" style="140" customWidth="1"/>
    <col min="13562" max="13562" width="10.140625" style="140" customWidth="1"/>
    <col min="13563" max="13563" width="11.140625" style="140" customWidth="1"/>
    <col min="13564" max="13564" width="13.28515625" style="140" customWidth="1"/>
    <col min="13565" max="13565" width="10.85546875" style="140" customWidth="1"/>
    <col min="13566" max="13813" width="11.7109375" style="140"/>
    <col min="13814" max="13814" width="9.140625" style="140" customWidth="1"/>
    <col min="13815" max="13815" width="6.42578125" style="140" customWidth="1"/>
    <col min="13816" max="13816" width="10.5703125" style="140" customWidth="1"/>
    <col min="13817" max="13817" width="34.5703125" style="140" customWidth="1"/>
    <col min="13818" max="13818" width="10.140625" style="140" customWidth="1"/>
    <col min="13819" max="13819" width="11.140625" style="140" customWidth="1"/>
    <col min="13820" max="13820" width="13.28515625" style="140" customWidth="1"/>
    <col min="13821" max="13821" width="10.85546875" style="140" customWidth="1"/>
    <col min="13822" max="14069" width="11.7109375" style="140"/>
    <col min="14070" max="14070" width="9.140625" style="140" customWidth="1"/>
    <col min="14071" max="14071" width="6.42578125" style="140" customWidth="1"/>
    <col min="14072" max="14072" width="10.5703125" style="140" customWidth="1"/>
    <col min="14073" max="14073" width="34.5703125" style="140" customWidth="1"/>
    <col min="14074" max="14074" width="10.140625" style="140" customWidth="1"/>
    <col min="14075" max="14075" width="11.140625" style="140" customWidth="1"/>
    <col min="14076" max="14076" width="13.28515625" style="140" customWidth="1"/>
    <col min="14077" max="14077" width="10.85546875" style="140" customWidth="1"/>
    <col min="14078" max="14325" width="11.7109375" style="140"/>
    <col min="14326" max="14326" width="9.140625" style="140" customWidth="1"/>
    <col min="14327" max="14327" width="6.42578125" style="140" customWidth="1"/>
    <col min="14328" max="14328" width="10.5703125" style="140" customWidth="1"/>
    <col min="14329" max="14329" width="34.5703125" style="140" customWidth="1"/>
    <col min="14330" max="14330" width="10.140625" style="140" customWidth="1"/>
    <col min="14331" max="14331" width="11.140625" style="140" customWidth="1"/>
    <col min="14332" max="14332" width="13.28515625" style="140" customWidth="1"/>
    <col min="14333" max="14333" width="10.85546875" style="140" customWidth="1"/>
    <col min="14334" max="14581" width="11.7109375" style="140"/>
    <col min="14582" max="14582" width="9.140625" style="140" customWidth="1"/>
    <col min="14583" max="14583" width="6.42578125" style="140" customWidth="1"/>
    <col min="14584" max="14584" width="10.5703125" style="140" customWidth="1"/>
    <col min="14585" max="14585" width="34.5703125" style="140" customWidth="1"/>
    <col min="14586" max="14586" width="10.140625" style="140" customWidth="1"/>
    <col min="14587" max="14587" width="11.140625" style="140" customWidth="1"/>
    <col min="14588" max="14588" width="13.28515625" style="140" customWidth="1"/>
    <col min="14589" max="14589" width="10.85546875" style="140" customWidth="1"/>
    <col min="14590" max="14837" width="11.7109375" style="140"/>
    <col min="14838" max="14838" width="9.140625" style="140" customWidth="1"/>
    <col min="14839" max="14839" width="6.42578125" style="140" customWidth="1"/>
    <col min="14840" max="14840" width="10.5703125" style="140" customWidth="1"/>
    <col min="14841" max="14841" width="34.5703125" style="140" customWidth="1"/>
    <col min="14842" max="14842" width="10.140625" style="140" customWidth="1"/>
    <col min="14843" max="14843" width="11.140625" style="140" customWidth="1"/>
    <col min="14844" max="14844" width="13.28515625" style="140" customWidth="1"/>
    <col min="14845" max="14845" width="10.85546875" style="140" customWidth="1"/>
    <col min="14846" max="15093" width="11.7109375" style="140"/>
    <col min="15094" max="15094" width="9.140625" style="140" customWidth="1"/>
    <col min="15095" max="15095" width="6.42578125" style="140" customWidth="1"/>
    <col min="15096" max="15096" width="10.5703125" style="140" customWidth="1"/>
    <col min="15097" max="15097" width="34.5703125" style="140" customWidth="1"/>
    <col min="15098" max="15098" width="10.140625" style="140" customWidth="1"/>
    <col min="15099" max="15099" width="11.140625" style="140" customWidth="1"/>
    <col min="15100" max="15100" width="13.28515625" style="140" customWidth="1"/>
    <col min="15101" max="15101" width="10.85546875" style="140" customWidth="1"/>
    <col min="15102" max="15349" width="11.7109375" style="140"/>
    <col min="15350" max="15350" width="9.140625" style="140" customWidth="1"/>
    <col min="15351" max="15351" width="6.42578125" style="140" customWidth="1"/>
    <col min="15352" max="15352" width="10.5703125" style="140" customWidth="1"/>
    <col min="15353" max="15353" width="34.5703125" style="140" customWidth="1"/>
    <col min="15354" max="15354" width="10.140625" style="140" customWidth="1"/>
    <col min="15355" max="15355" width="11.140625" style="140" customWidth="1"/>
    <col min="15356" max="15356" width="13.28515625" style="140" customWidth="1"/>
    <col min="15357" max="15357" width="10.85546875" style="140" customWidth="1"/>
    <col min="15358" max="15605" width="11.7109375" style="140"/>
    <col min="15606" max="15606" width="9.140625" style="140" customWidth="1"/>
    <col min="15607" max="15607" width="6.42578125" style="140" customWidth="1"/>
    <col min="15608" max="15608" width="10.5703125" style="140" customWidth="1"/>
    <col min="15609" max="15609" width="34.5703125" style="140" customWidth="1"/>
    <col min="15610" max="15610" width="10.140625" style="140" customWidth="1"/>
    <col min="15611" max="15611" width="11.140625" style="140" customWidth="1"/>
    <col min="15612" max="15612" width="13.28515625" style="140" customWidth="1"/>
    <col min="15613" max="15613" width="10.85546875" style="140" customWidth="1"/>
    <col min="15614" max="15861" width="11.7109375" style="140"/>
    <col min="15862" max="15862" width="9.140625" style="140" customWidth="1"/>
    <col min="15863" max="15863" width="6.42578125" style="140" customWidth="1"/>
    <col min="15864" max="15864" width="10.5703125" style="140" customWidth="1"/>
    <col min="15865" max="15865" width="34.5703125" style="140" customWidth="1"/>
    <col min="15866" max="15866" width="10.140625" style="140" customWidth="1"/>
    <col min="15867" max="15867" width="11.140625" style="140" customWidth="1"/>
    <col min="15868" max="15868" width="13.28515625" style="140" customWidth="1"/>
    <col min="15869" max="15869" width="10.85546875" style="140" customWidth="1"/>
    <col min="15870" max="16117" width="11.7109375" style="140"/>
    <col min="16118" max="16118" width="9.140625" style="140" customWidth="1"/>
    <col min="16119" max="16119" width="6.42578125" style="140" customWidth="1"/>
    <col min="16120" max="16120" width="10.5703125" style="140" customWidth="1"/>
    <col min="16121" max="16121" width="34.5703125" style="140" customWidth="1"/>
    <col min="16122" max="16122" width="10.140625" style="140" customWidth="1"/>
    <col min="16123" max="16123" width="11.140625" style="140" customWidth="1"/>
    <col min="16124" max="16124" width="13.28515625" style="140" customWidth="1"/>
    <col min="16125" max="16125" width="10.85546875" style="140" customWidth="1"/>
    <col min="16126" max="16384" width="11.7109375" style="140"/>
  </cols>
  <sheetData>
    <row r="1" spans="1:7" ht="16.5" x14ac:dyDescent="0.25">
      <c r="B1" s="138"/>
      <c r="C1" s="138"/>
      <c r="D1" s="138"/>
      <c r="E1" s="125" t="s">
        <v>745</v>
      </c>
    </row>
    <row r="2" spans="1:7" s="38" customFormat="1" ht="16.5" x14ac:dyDescent="0.2">
      <c r="A2" s="138" t="s">
        <v>329</v>
      </c>
      <c r="B2" s="28"/>
      <c r="C2" s="28"/>
      <c r="D2" s="28"/>
      <c r="E2" s="75" t="s">
        <v>240</v>
      </c>
    </row>
    <row r="3" spans="1:7" s="38" customFormat="1" ht="16.5" x14ac:dyDescent="0.2">
      <c r="A3" s="28"/>
      <c r="B3" s="28"/>
      <c r="C3" s="28"/>
      <c r="D3" s="68"/>
      <c r="E3" s="164"/>
      <c r="F3" s="29"/>
      <c r="G3" s="40"/>
    </row>
    <row r="4" spans="1:7" s="38" customFormat="1" ht="14.25" x14ac:dyDescent="0.2">
      <c r="A4" s="69" t="s">
        <v>0</v>
      </c>
      <c r="B4" s="70" t="s">
        <v>1</v>
      </c>
      <c r="C4" s="69" t="s">
        <v>334</v>
      </c>
      <c r="D4" s="31" t="s">
        <v>238</v>
      </c>
      <c r="E4" s="30" t="s">
        <v>682</v>
      </c>
    </row>
    <row r="5" spans="1:7" s="38" customFormat="1" ht="14.25" x14ac:dyDescent="0.2">
      <c r="A5" s="71"/>
      <c r="B5" s="72"/>
      <c r="C5" s="71"/>
      <c r="D5" s="72"/>
      <c r="E5" s="73" t="s">
        <v>333</v>
      </c>
    </row>
    <row r="6" spans="1:7" s="38" customFormat="1" ht="14.25" x14ac:dyDescent="0.2">
      <c r="A6" s="32"/>
      <c r="B6" s="33"/>
      <c r="C6" s="32"/>
      <c r="D6" s="33"/>
      <c r="E6" s="32">
        <v>2022</v>
      </c>
    </row>
    <row r="7" spans="1:7" s="163" customFormat="1" x14ac:dyDescent="0.25">
      <c r="A7" s="170" t="s">
        <v>198</v>
      </c>
      <c r="B7" s="171">
        <v>5141</v>
      </c>
      <c r="C7" s="397" t="s">
        <v>803</v>
      </c>
      <c r="D7" s="172"/>
      <c r="E7" s="173">
        <v>2500</v>
      </c>
    </row>
    <row r="8" spans="1:7" s="144" customFormat="1" x14ac:dyDescent="0.25">
      <c r="A8" s="193" t="s">
        <v>198</v>
      </c>
      <c r="B8" s="426" t="s">
        <v>577</v>
      </c>
      <c r="C8" s="427"/>
      <c r="D8" s="428"/>
      <c r="E8" s="192">
        <f t="shared" ref="E8" si="0">E7</f>
        <v>2500</v>
      </c>
    </row>
    <row r="9" spans="1:7" x14ac:dyDescent="0.25">
      <c r="A9" s="141" t="s">
        <v>237</v>
      </c>
      <c r="B9" s="141" t="s">
        <v>140</v>
      </c>
      <c r="C9" s="197" t="s">
        <v>139</v>
      </c>
      <c r="D9" s="142"/>
      <c r="E9" s="143">
        <f>'Rozpis rezervy'!E22</f>
        <v>25510</v>
      </c>
    </row>
    <row r="10" spans="1:7" x14ac:dyDescent="0.25">
      <c r="A10" s="141" t="s">
        <v>237</v>
      </c>
      <c r="B10" s="141" t="s">
        <v>76</v>
      </c>
      <c r="C10" s="197" t="s">
        <v>75</v>
      </c>
      <c r="D10" s="142"/>
      <c r="E10" s="143">
        <v>19</v>
      </c>
    </row>
    <row r="11" spans="1:7" s="144" customFormat="1" x14ac:dyDescent="0.25">
      <c r="A11" s="190" t="s">
        <v>237</v>
      </c>
      <c r="B11" s="423" t="s">
        <v>236</v>
      </c>
      <c r="C11" s="424"/>
      <c r="D11" s="425"/>
      <c r="E11" s="192">
        <f>E9+E10</f>
        <v>25529</v>
      </c>
    </row>
    <row r="12" spans="1:7" x14ac:dyDescent="0.25">
      <c r="A12" s="194" t="s">
        <v>16</v>
      </c>
      <c r="B12" s="195"/>
      <c r="C12" s="195"/>
      <c r="D12" s="195"/>
      <c r="E12" s="196">
        <f>E11+E8</f>
        <v>28029</v>
      </c>
    </row>
    <row r="47" spans="5:5" x14ac:dyDescent="0.25">
      <c r="E47" s="140"/>
    </row>
    <row r="49" spans="5:5" x14ac:dyDescent="0.25">
      <c r="E49" s="140"/>
    </row>
    <row r="66" spans="1:5" x14ac:dyDescent="0.25">
      <c r="A66" s="409" t="s">
        <v>672</v>
      </c>
      <c r="B66" s="409"/>
      <c r="C66" s="409"/>
      <c r="D66" s="409"/>
      <c r="E66" s="409"/>
    </row>
  </sheetData>
  <mergeCells count="3">
    <mergeCell ref="B11:D11"/>
    <mergeCell ref="B8:D8"/>
    <mergeCell ref="A66:E66"/>
  </mergeCells>
  <pageMargins left="0.7" right="0.7" top="0.75" bottom="0.75" header="0.3" footer="0.3"/>
  <pageSetup paperSize="9" scale="75" orientation="portrait" r:id="rId1"/>
  <headerFooter>
    <oddHeader>&amp;RP10-002677/2022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G74"/>
  <sheetViews>
    <sheetView view="pageLayout" zoomScaleNormal="100" workbookViewId="0">
      <selection activeCell="D27" sqref="D27"/>
    </sheetView>
  </sheetViews>
  <sheetFormatPr defaultColWidth="2.85546875" defaultRowHeight="14.25" x14ac:dyDescent="0.2"/>
  <cols>
    <col min="1" max="1" width="11.7109375" style="147" customWidth="1"/>
    <col min="2" max="2" width="9.7109375" style="147" customWidth="1"/>
    <col min="3" max="3" width="15.28515625" style="147" customWidth="1"/>
    <col min="4" max="4" width="69.7109375" style="147" customWidth="1"/>
    <col min="5" max="5" width="18.28515625" style="147" customWidth="1"/>
    <col min="6" max="6" width="15" style="147" customWidth="1"/>
    <col min="7" max="245" width="2.85546875" style="147"/>
    <col min="246" max="246" width="7.42578125" style="147" customWidth="1"/>
    <col min="247" max="247" width="5.7109375" style="147" customWidth="1"/>
    <col min="248" max="248" width="11" style="147" customWidth="1"/>
    <col min="249" max="249" width="14.140625" style="147" customWidth="1"/>
    <col min="250" max="250" width="32.28515625" style="147" customWidth="1"/>
    <col min="251" max="251" width="10.7109375" style="147" customWidth="1"/>
    <col min="252" max="252" width="10.5703125" style="147" customWidth="1"/>
    <col min="253" max="253" width="13.5703125" style="147" customWidth="1"/>
    <col min="254" max="254" width="11" style="147" customWidth="1"/>
    <col min="255" max="260" width="16.42578125" style="147" customWidth="1"/>
    <col min="261" max="501" width="2.85546875" style="147"/>
    <col min="502" max="502" width="7.42578125" style="147" customWidth="1"/>
    <col min="503" max="503" width="5.7109375" style="147" customWidth="1"/>
    <col min="504" max="504" width="11" style="147" customWidth="1"/>
    <col min="505" max="505" width="14.140625" style="147" customWidth="1"/>
    <col min="506" max="506" width="32.28515625" style="147" customWidth="1"/>
    <col min="507" max="507" width="10.7109375" style="147" customWidth="1"/>
    <col min="508" max="508" width="10.5703125" style="147" customWidth="1"/>
    <col min="509" max="509" width="13.5703125" style="147" customWidth="1"/>
    <col min="510" max="510" width="11" style="147" customWidth="1"/>
    <col min="511" max="516" width="16.42578125" style="147" customWidth="1"/>
    <col min="517" max="757" width="2.85546875" style="147"/>
    <col min="758" max="758" width="7.42578125" style="147" customWidth="1"/>
    <col min="759" max="759" width="5.7109375" style="147" customWidth="1"/>
    <col min="760" max="760" width="11" style="147" customWidth="1"/>
    <col min="761" max="761" width="14.140625" style="147" customWidth="1"/>
    <col min="762" max="762" width="32.28515625" style="147" customWidth="1"/>
    <col min="763" max="763" width="10.7109375" style="147" customWidth="1"/>
    <col min="764" max="764" width="10.5703125" style="147" customWidth="1"/>
    <col min="765" max="765" width="13.5703125" style="147" customWidth="1"/>
    <col min="766" max="766" width="11" style="147" customWidth="1"/>
    <col min="767" max="772" width="16.42578125" style="147" customWidth="1"/>
    <col min="773" max="1013" width="2.85546875" style="147"/>
    <col min="1014" max="1014" width="7.42578125" style="147" customWidth="1"/>
    <col min="1015" max="1015" width="5.7109375" style="147" customWidth="1"/>
    <col min="1016" max="1016" width="11" style="147" customWidth="1"/>
    <col min="1017" max="1017" width="14.140625" style="147" customWidth="1"/>
    <col min="1018" max="1018" width="32.28515625" style="147" customWidth="1"/>
    <col min="1019" max="1019" width="10.7109375" style="147" customWidth="1"/>
    <col min="1020" max="1020" width="10.5703125" style="147" customWidth="1"/>
    <col min="1021" max="1021" width="13.5703125" style="147" customWidth="1"/>
    <col min="1022" max="1022" width="11" style="147" customWidth="1"/>
    <col min="1023" max="1028" width="16.42578125" style="147" customWidth="1"/>
    <col min="1029" max="1269" width="2.85546875" style="147"/>
    <col min="1270" max="1270" width="7.42578125" style="147" customWidth="1"/>
    <col min="1271" max="1271" width="5.7109375" style="147" customWidth="1"/>
    <col min="1272" max="1272" width="11" style="147" customWidth="1"/>
    <col min="1273" max="1273" width="14.140625" style="147" customWidth="1"/>
    <col min="1274" max="1274" width="32.28515625" style="147" customWidth="1"/>
    <col min="1275" max="1275" width="10.7109375" style="147" customWidth="1"/>
    <col min="1276" max="1276" width="10.5703125" style="147" customWidth="1"/>
    <col min="1277" max="1277" width="13.5703125" style="147" customWidth="1"/>
    <col min="1278" max="1278" width="11" style="147" customWidth="1"/>
    <col min="1279" max="1284" width="16.42578125" style="147" customWidth="1"/>
    <col min="1285" max="1525" width="2.85546875" style="147"/>
    <col min="1526" max="1526" width="7.42578125" style="147" customWidth="1"/>
    <col min="1527" max="1527" width="5.7109375" style="147" customWidth="1"/>
    <col min="1528" max="1528" width="11" style="147" customWidth="1"/>
    <col min="1529" max="1529" width="14.140625" style="147" customWidth="1"/>
    <col min="1530" max="1530" width="32.28515625" style="147" customWidth="1"/>
    <col min="1531" max="1531" width="10.7109375" style="147" customWidth="1"/>
    <col min="1532" max="1532" width="10.5703125" style="147" customWidth="1"/>
    <col min="1533" max="1533" width="13.5703125" style="147" customWidth="1"/>
    <col min="1534" max="1534" width="11" style="147" customWidth="1"/>
    <col min="1535" max="1540" width="16.42578125" style="147" customWidth="1"/>
    <col min="1541" max="1781" width="2.85546875" style="147"/>
    <col min="1782" max="1782" width="7.42578125" style="147" customWidth="1"/>
    <col min="1783" max="1783" width="5.7109375" style="147" customWidth="1"/>
    <col min="1784" max="1784" width="11" style="147" customWidth="1"/>
    <col min="1785" max="1785" width="14.140625" style="147" customWidth="1"/>
    <col min="1786" max="1786" width="32.28515625" style="147" customWidth="1"/>
    <col min="1787" max="1787" width="10.7109375" style="147" customWidth="1"/>
    <col min="1788" max="1788" width="10.5703125" style="147" customWidth="1"/>
    <col min="1789" max="1789" width="13.5703125" style="147" customWidth="1"/>
    <col min="1790" max="1790" width="11" style="147" customWidth="1"/>
    <col min="1791" max="1796" width="16.42578125" style="147" customWidth="1"/>
    <col min="1797" max="2037" width="2.85546875" style="147"/>
    <col min="2038" max="2038" width="7.42578125" style="147" customWidth="1"/>
    <col min="2039" max="2039" width="5.7109375" style="147" customWidth="1"/>
    <col min="2040" max="2040" width="11" style="147" customWidth="1"/>
    <col min="2041" max="2041" width="14.140625" style="147" customWidth="1"/>
    <col min="2042" max="2042" width="32.28515625" style="147" customWidth="1"/>
    <col min="2043" max="2043" width="10.7109375" style="147" customWidth="1"/>
    <col min="2044" max="2044" width="10.5703125" style="147" customWidth="1"/>
    <col min="2045" max="2045" width="13.5703125" style="147" customWidth="1"/>
    <col min="2046" max="2046" width="11" style="147" customWidth="1"/>
    <col min="2047" max="2052" width="16.42578125" style="147" customWidth="1"/>
    <col min="2053" max="2293" width="2.85546875" style="147"/>
    <col min="2294" max="2294" width="7.42578125" style="147" customWidth="1"/>
    <col min="2295" max="2295" width="5.7109375" style="147" customWidth="1"/>
    <col min="2296" max="2296" width="11" style="147" customWidth="1"/>
    <col min="2297" max="2297" width="14.140625" style="147" customWidth="1"/>
    <col min="2298" max="2298" width="32.28515625" style="147" customWidth="1"/>
    <col min="2299" max="2299" width="10.7109375" style="147" customWidth="1"/>
    <col min="2300" max="2300" width="10.5703125" style="147" customWidth="1"/>
    <col min="2301" max="2301" width="13.5703125" style="147" customWidth="1"/>
    <col min="2302" max="2302" width="11" style="147" customWidth="1"/>
    <col min="2303" max="2308" width="16.42578125" style="147" customWidth="1"/>
    <col min="2309" max="2549" width="2.85546875" style="147"/>
    <col min="2550" max="2550" width="7.42578125" style="147" customWidth="1"/>
    <col min="2551" max="2551" width="5.7109375" style="147" customWidth="1"/>
    <col min="2552" max="2552" width="11" style="147" customWidth="1"/>
    <col min="2553" max="2553" width="14.140625" style="147" customWidth="1"/>
    <col min="2554" max="2554" width="32.28515625" style="147" customWidth="1"/>
    <col min="2555" max="2555" width="10.7109375" style="147" customWidth="1"/>
    <col min="2556" max="2556" width="10.5703125" style="147" customWidth="1"/>
    <col min="2557" max="2557" width="13.5703125" style="147" customWidth="1"/>
    <col min="2558" max="2558" width="11" style="147" customWidth="1"/>
    <col min="2559" max="2564" width="16.42578125" style="147" customWidth="1"/>
    <col min="2565" max="2805" width="2.85546875" style="147"/>
    <col min="2806" max="2806" width="7.42578125" style="147" customWidth="1"/>
    <col min="2807" max="2807" width="5.7109375" style="147" customWidth="1"/>
    <col min="2808" max="2808" width="11" style="147" customWidth="1"/>
    <col min="2809" max="2809" width="14.140625" style="147" customWidth="1"/>
    <col min="2810" max="2810" width="32.28515625" style="147" customWidth="1"/>
    <col min="2811" max="2811" width="10.7109375" style="147" customWidth="1"/>
    <col min="2812" max="2812" width="10.5703125" style="147" customWidth="1"/>
    <col min="2813" max="2813" width="13.5703125" style="147" customWidth="1"/>
    <col min="2814" max="2814" width="11" style="147" customWidth="1"/>
    <col min="2815" max="2820" width="16.42578125" style="147" customWidth="1"/>
    <col min="2821" max="3061" width="2.85546875" style="147"/>
    <col min="3062" max="3062" width="7.42578125" style="147" customWidth="1"/>
    <col min="3063" max="3063" width="5.7109375" style="147" customWidth="1"/>
    <col min="3064" max="3064" width="11" style="147" customWidth="1"/>
    <col min="3065" max="3065" width="14.140625" style="147" customWidth="1"/>
    <col min="3066" max="3066" width="32.28515625" style="147" customWidth="1"/>
    <col min="3067" max="3067" width="10.7109375" style="147" customWidth="1"/>
    <col min="3068" max="3068" width="10.5703125" style="147" customWidth="1"/>
    <col min="3069" max="3069" width="13.5703125" style="147" customWidth="1"/>
    <col min="3070" max="3070" width="11" style="147" customWidth="1"/>
    <col min="3071" max="3076" width="16.42578125" style="147" customWidth="1"/>
    <col min="3077" max="3317" width="2.85546875" style="147"/>
    <col min="3318" max="3318" width="7.42578125" style="147" customWidth="1"/>
    <col min="3319" max="3319" width="5.7109375" style="147" customWidth="1"/>
    <col min="3320" max="3320" width="11" style="147" customWidth="1"/>
    <col min="3321" max="3321" width="14.140625" style="147" customWidth="1"/>
    <col min="3322" max="3322" width="32.28515625" style="147" customWidth="1"/>
    <col min="3323" max="3323" width="10.7109375" style="147" customWidth="1"/>
    <col min="3324" max="3324" width="10.5703125" style="147" customWidth="1"/>
    <col min="3325" max="3325" width="13.5703125" style="147" customWidth="1"/>
    <col min="3326" max="3326" width="11" style="147" customWidth="1"/>
    <col min="3327" max="3332" width="16.42578125" style="147" customWidth="1"/>
    <col min="3333" max="3573" width="2.85546875" style="147"/>
    <col min="3574" max="3574" width="7.42578125" style="147" customWidth="1"/>
    <col min="3575" max="3575" width="5.7109375" style="147" customWidth="1"/>
    <col min="3576" max="3576" width="11" style="147" customWidth="1"/>
    <col min="3577" max="3577" width="14.140625" style="147" customWidth="1"/>
    <col min="3578" max="3578" width="32.28515625" style="147" customWidth="1"/>
    <col min="3579" max="3579" width="10.7109375" style="147" customWidth="1"/>
    <col min="3580" max="3580" width="10.5703125" style="147" customWidth="1"/>
    <col min="3581" max="3581" width="13.5703125" style="147" customWidth="1"/>
    <col min="3582" max="3582" width="11" style="147" customWidth="1"/>
    <col min="3583" max="3588" width="16.42578125" style="147" customWidth="1"/>
    <col min="3589" max="3829" width="2.85546875" style="147"/>
    <col min="3830" max="3830" width="7.42578125" style="147" customWidth="1"/>
    <col min="3831" max="3831" width="5.7109375" style="147" customWidth="1"/>
    <col min="3832" max="3832" width="11" style="147" customWidth="1"/>
    <col min="3833" max="3833" width="14.140625" style="147" customWidth="1"/>
    <col min="3834" max="3834" width="32.28515625" style="147" customWidth="1"/>
    <col min="3835" max="3835" width="10.7109375" style="147" customWidth="1"/>
    <col min="3836" max="3836" width="10.5703125" style="147" customWidth="1"/>
    <col min="3837" max="3837" width="13.5703125" style="147" customWidth="1"/>
    <col min="3838" max="3838" width="11" style="147" customWidth="1"/>
    <col min="3839" max="3844" width="16.42578125" style="147" customWidth="1"/>
    <col min="3845" max="4085" width="2.85546875" style="147"/>
    <col min="4086" max="4086" width="7.42578125" style="147" customWidth="1"/>
    <col min="4087" max="4087" width="5.7109375" style="147" customWidth="1"/>
    <col min="4088" max="4088" width="11" style="147" customWidth="1"/>
    <col min="4089" max="4089" width="14.140625" style="147" customWidth="1"/>
    <col min="4090" max="4090" width="32.28515625" style="147" customWidth="1"/>
    <col min="4091" max="4091" width="10.7109375" style="147" customWidth="1"/>
    <col min="4092" max="4092" width="10.5703125" style="147" customWidth="1"/>
    <col min="4093" max="4093" width="13.5703125" style="147" customWidth="1"/>
    <col min="4094" max="4094" width="11" style="147" customWidth="1"/>
    <col min="4095" max="4100" width="16.42578125" style="147" customWidth="1"/>
    <col min="4101" max="4341" width="2.85546875" style="147"/>
    <col min="4342" max="4342" width="7.42578125" style="147" customWidth="1"/>
    <col min="4343" max="4343" width="5.7109375" style="147" customWidth="1"/>
    <col min="4344" max="4344" width="11" style="147" customWidth="1"/>
    <col min="4345" max="4345" width="14.140625" style="147" customWidth="1"/>
    <col min="4346" max="4346" width="32.28515625" style="147" customWidth="1"/>
    <col min="4347" max="4347" width="10.7109375" style="147" customWidth="1"/>
    <col min="4348" max="4348" width="10.5703125" style="147" customWidth="1"/>
    <col min="4349" max="4349" width="13.5703125" style="147" customWidth="1"/>
    <col min="4350" max="4350" width="11" style="147" customWidth="1"/>
    <col min="4351" max="4356" width="16.42578125" style="147" customWidth="1"/>
    <col min="4357" max="4597" width="2.85546875" style="147"/>
    <col min="4598" max="4598" width="7.42578125" style="147" customWidth="1"/>
    <col min="4599" max="4599" width="5.7109375" style="147" customWidth="1"/>
    <col min="4600" max="4600" width="11" style="147" customWidth="1"/>
    <col min="4601" max="4601" width="14.140625" style="147" customWidth="1"/>
    <col min="4602" max="4602" width="32.28515625" style="147" customWidth="1"/>
    <col min="4603" max="4603" width="10.7109375" style="147" customWidth="1"/>
    <col min="4604" max="4604" width="10.5703125" style="147" customWidth="1"/>
    <col min="4605" max="4605" width="13.5703125" style="147" customWidth="1"/>
    <col min="4606" max="4606" width="11" style="147" customWidth="1"/>
    <col min="4607" max="4612" width="16.42578125" style="147" customWidth="1"/>
    <col min="4613" max="4853" width="2.85546875" style="147"/>
    <col min="4854" max="4854" width="7.42578125" style="147" customWidth="1"/>
    <col min="4855" max="4855" width="5.7109375" style="147" customWidth="1"/>
    <col min="4856" max="4856" width="11" style="147" customWidth="1"/>
    <col min="4857" max="4857" width="14.140625" style="147" customWidth="1"/>
    <col min="4858" max="4858" width="32.28515625" style="147" customWidth="1"/>
    <col min="4859" max="4859" width="10.7109375" style="147" customWidth="1"/>
    <col min="4860" max="4860" width="10.5703125" style="147" customWidth="1"/>
    <col min="4861" max="4861" width="13.5703125" style="147" customWidth="1"/>
    <col min="4862" max="4862" width="11" style="147" customWidth="1"/>
    <col min="4863" max="4868" width="16.42578125" style="147" customWidth="1"/>
    <col min="4869" max="5109" width="2.85546875" style="147"/>
    <col min="5110" max="5110" width="7.42578125" style="147" customWidth="1"/>
    <col min="5111" max="5111" width="5.7109375" style="147" customWidth="1"/>
    <col min="5112" max="5112" width="11" style="147" customWidth="1"/>
    <col min="5113" max="5113" width="14.140625" style="147" customWidth="1"/>
    <col min="5114" max="5114" width="32.28515625" style="147" customWidth="1"/>
    <col min="5115" max="5115" width="10.7109375" style="147" customWidth="1"/>
    <col min="5116" max="5116" width="10.5703125" style="147" customWidth="1"/>
    <col min="5117" max="5117" width="13.5703125" style="147" customWidth="1"/>
    <col min="5118" max="5118" width="11" style="147" customWidth="1"/>
    <col min="5119" max="5124" width="16.42578125" style="147" customWidth="1"/>
    <col min="5125" max="5365" width="2.85546875" style="147"/>
    <col min="5366" max="5366" width="7.42578125" style="147" customWidth="1"/>
    <col min="5367" max="5367" width="5.7109375" style="147" customWidth="1"/>
    <col min="5368" max="5368" width="11" style="147" customWidth="1"/>
    <col min="5369" max="5369" width="14.140625" style="147" customWidth="1"/>
    <col min="5370" max="5370" width="32.28515625" style="147" customWidth="1"/>
    <col min="5371" max="5371" width="10.7109375" style="147" customWidth="1"/>
    <col min="5372" max="5372" width="10.5703125" style="147" customWidth="1"/>
    <col min="5373" max="5373" width="13.5703125" style="147" customWidth="1"/>
    <col min="5374" max="5374" width="11" style="147" customWidth="1"/>
    <col min="5375" max="5380" width="16.42578125" style="147" customWidth="1"/>
    <col min="5381" max="5621" width="2.85546875" style="147"/>
    <col min="5622" max="5622" width="7.42578125" style="147" customWidth="1"/>
    <col min="5623" max="5623" width="5.7109375" style="147" customWidth="1"/>
    <col min="5624" max="5624" width="11" style="147" customWidth="1"/>
    <col min="5625" max="5625" width="14.140625" style="147" customWidth="1"/>
    <col min="5626" max="5626" width="32.28515625" style="147" customWidth="1"/>
    <col min="5627" max="5627" width="10.7109375" style="147" customWidth="1"/>
    <col min="5628" max="5628" width="10.5703125" style="147" customWidth="1"/>
    <col min="5629" max="5629" width="13.5703125" style="147" customWidth="1"/>
    <col min="5630" max="5630" width="11" style="147" customWidth="1"/>
    <col min="5631" max="5636" width="16.42578125" style="147" customWidth="1"/>
    <col min="5637" max="5877" width="2.85546875" style="147"/>
    <col min="5878" max="5878" width="7.42578125" style="147" customWidth="1"/>
    <col min="5879" max="5879" width="5.7109375" style="147" customWidth="1"/>
    <col min="5880" max="5880" width="11" style="147" customWidth="1"/>
    <col min="5881" max="5881" width="14.140625" style="147" customWidth="1"/>
    <col min="5882" max="5882" width="32.28515625" style="147" customWidth="1"/>
    <col min="5883" max="5883" width="10.7109375" style="147" customWidth="1"/>
    <col min="5884" max="5884" width="10.5703125" style="147" customWidth="1"/>
    <col min="5885" max="5885" width="13.5703125" style="147" customWidth="1"/>
    <col min="5886" max="5886" width="11" style="147" customWidth="1"/>
    <col min="5887" max="5892" width="16.42578125" style="147" customWidth="1"/>
    <col min="5893" max="6133" width="2.85546875" style="147"/>
    <col min="6134" max="6134" width="7.42578125" style="147" customWidth="1"/>
    <col min="6135" max="6135" width="5.7109375" style="147" customWidth="1"/>
    <col min="6136" max="6136" width="11" style="147" customWidth="1"/>
    <col min="6137" max="6137" width="14.140625" style="147" customWidth="1"/>
    <col min="6138" max="6138" width="32.28515625" style="147" customWidth="1"/>
    <col min="6139" max="6139" width="10.7109375" style="147" customWidth="1"/>
    <col min="6140" max="6140" width="10.5703125" style="147" customWidth="1"/>
    <col min="6141" max="6141" width="13.5703125" style="147" customWidth="1"/>
    <col min="6142" max="6142" width="11" style="147" customWidth="1"/>
    <col min="6143" max="6148" width="16.42578125" style="147" customWidth="1"/>
    <col min="6149" max="6389" width="2.85546875" style="147"/>
    <col min="6390" max="6390" width="7.42578125" style="147" customWidth="1"/>
    <col min="6391" max="6391" width="5.7109375" style="147" customWidth="1"/>
    <col min="6392" max="6392" width="11" style="147" customWidth="1"/>
    <col min="6393" max="6393" width="14.140625" style="147" customWidth="1"/>
    <col min="6394" max="6394" width="32.28515625" style="147" customWidth="1"/>
    <col min="6395" max="6395" width="10.7109375" style="147" customWidth="1"/>
    <col min="6396" max="6396" width="10.5703125" style="147" customWidth="1"/>
    <col min="6397" max="6397" width="13.5703125" style="147" customWidth="1"/>
    <col min="6398" max="6398" width="11" style="147" customWidth="1"/>
    <col min="6399" max="6404" width="16.42578125" style="147" customWidth="1"/>
    <col min="6405" max="6645" width="2.85546875" style="147"/>
    <col min="6646" max="6646" width="7.42578125" style="147" customWidth="1"/>
    <col min="6647" max="6647" width="5.7109375" style="147" customWidth="1"/>
    <col min="6648" max="6648" width="11" style="147" customWidth="1"/>
    <col min="6649" max="6649" width="14.140625" style="147" customWidth="1"/>
    <col min="6650" max="6650" width="32.28515625" style="147" customWidth="1"/>
    <col min="6651" max="6651" width="10.7109375" style="147" customWidth="1"/>
    <col min="6652" max="6652" width="10.5703125" style="147" customWidth="1"/>
    <col min="6653" max="6653" width="13.5703125" style="147" customWidth="1"/>
    <col min="6654" max="6654" width="11" style="147" customWidth="1"/>
    <col min="6655" max="6660" width="16.42578125" style="147" customWidth="1"/>
    <col min="6661" max="6901" width="2.85546875" style="147"/>
    <col min="6902" max="6902" width="7.42578125" style="147" customWidth="1"/>
    <col min="6903" max="6903" width="5.7109375" style="147" customWidth="1"/>
    <col min="6904" max="6904" width="11" style="147" customWidth="1"/>
    <col min="6905" max="6905" width="14.140625" style="147" customWidth="1"/>
    <col min="6906" max="6906" width="32.28515625" style="147" customWidth="1"/>
    <col min="6907" max="6907" width="10.7109375" style="147" customWidth="1"/>
    <col min="6908" max="6908" width="10.5703125" style="147" customWidth="1"/>
    <col min="6909" max="6909" width="13.5703125" style="147" customWidth="1"/>
    <col min="6910" max="6910" width="11" style="147" customWidth="1"/>
    <col min="6911" max="6916" width="16.42578125" style="147" customWidth="1"/>
    <col min="6917" max="7157" width="2.85546875" style="147"/>
    <col min="7158" max="7158" width="7.42578125" style="147" customWidth="1"/>
    <col min="7159" max="7159" width="5.7109375" style="147" customWidth="1"/>
    <col min="7160" max="7160" width="11" style="147" customWidth="1"/>
    <col min="7161" max="7161" width="14.140625" style="147" customWidth="1"/>
    <col min="7162" max="7162" width="32.28515625" style="147" customWidth="1"/>
    <col min="7163" max="7163" width="10.7109375" style="147" customWidth="1"/>
    <col min="7164" max="7164" width="10.5703125" style="147" customWidth="1"/>
    <col min="7165" max="7165" width="13.5703125" style="147" customWidth="1"/>
    <col min="7166" max="7166" width="11" style="147" customWidth="1"/>
    <col min="7167" max="7172" width="16.42578125" style="147" customWidth="1"/>
    <col min="7173" max="7413" width="2.85546875" style="147"/>
    <col min="7414" max="7414" width="7.42578125" style="147" customWidth="1"/>
    <col min="7415" max="7415" width="5.7109375" style="147" customWidth="1"/>
    <col min="7416" max="7416" width="11" style="147" customWidth="1"/>
    <col min="7417" max="7417" width="14.140625" style="147" customWidth="1"/>
    <col min="7418" max="7418" width="32.28515625" style="147" customWidth="1"/>
    <col min="7419" max="7419" width="10.7109375" style="147" customWidth="1"/>
    <col min="7420" max="7420" width="10.5703125" style="147" customWidth="1"/>
    <col min="7421" max="7421" width="13.5703125" style="147" customWidth="1"/>
    <col min="7422" max="7422" width="11" style="147" customWidth="1"/>
    <col min="7423" max="7428" width="16.42578125" style="147" customWidth="1"/>
    <col min="7429" max="7669" width="2.85546875" style="147"/>
    <col min="7670" max="7670" width="7.42578125" style="147" customWidth="1"/>
    <col min="7671" max="7671" width="5.7109375" style="147" customWidth="1"/>
    <col min="7672" max="7672" width="11" style="147" customWidth="1"/>
    <col min="7673" max="7673" width="14.140625" style="147" customWidth="1"/>
    <col min="7674" max="7674" width="32.28515625" style="147" customWidth="1"/>
    <col min="7675" max="7675" width="10.7109375" style="147" customWidth="1"/>
    <col min="7676" max="7676" width="10.5703125" style="147" customWidth="1"/>
    <col min="7677" max="7677" width="13.5703125" style="147" customWidth="1"/>
    <col min="7678" max="7678" width="11" style="147" customWidth="1"/>
    <col min="7679" max="7684" width="16.42578125" style="147" customWidth="1"/>
    <col min="7685" max="7925" width="2.85546875" style="147"/>
    <col min="7926" max="7926" width="7.42578125" style="147" customWidth="1"/>
    <col min="7927" max="7927" width="5.7109375" style="147" customWidth="1"/>
    <col min="7928" max="7928" width="11" style="147" customWidth="1"/>
    <col min="7929" max="7929" width="14.140625" style="147" customWidth="1"/>
    <col min="7930" max="7930" width="32.28515625" style="147" customWidth="1"/>
    <col min="7931" max="7931" width="10.7109375" style="147" customWidth="1"/>
    <col min="7932" max="7932" width="10.5703125" style="147" customWidth="1"/>
    <col min="7933" max="7933" width="13.5703125" style="147" customWidth="1"/>
    <col min="7934" max="7934" width="11" style="147" customWidth="1"/>
    <col min="7935" max="7940" width="16.42578125" style="147" customWidth="1"/>
    <col min="7941" max="8181" width="2.85546875" style="147"/>
    <col min="8182" max="8182" width="7.42578125" style="147" customWidth="1"/>
    <col min="8183" max="8183" width="5.7109375" style="147" customWidth="1"/>
    <col min="8184" max="8184" width="11" style="147" customWidth="1"/>
    <col min="8185" max="8185" width="14.140625" style="147" customWidth="1"/>
    <col min="8186" max="8186" width="32.28515625" style="147" customWidth="1"/>
    <col min="8187" max="8187" width="10.7109375" style="147" customWidth="1"/>
    <col min="8188" max="8188" width="10.5703125" style="147" customWidth="1"/>
    <col min="8189" max="8189" width="13.5703125" style="147" customWidth="1"/>
    <col min="8190" max="8190" width="11" style="147" customWidth="1"/>
    <col min="8191" max="8196" width="16.42578125" style="147" customWidth="1"/>
    <col min="8197" max="8437" width="2.85546875" style="147"/>
    <col min="8438" max="8438" width="7.42578125" style="147" customWidth="1"/>
    <col min="8439" max="8439" width="5.7109375" style="147" customWidth="1"/>
    <col min="8440" max="8440" width="11" style="147" customWidth="1"/>
    <col min="8441" max="8441" width="14.140625" style="147" customWidth="1"/>
    <col min="8442" max="8442" width="32.28515625" style="147" customWidth="1"/>
    <col min="8443" max="8443" width="10.7109375" style="147" customWidth="1"/>
    <col min="8444" max="8444" width="10.5703125" style="147" customWidth="1"/>
    <col min="8445" max="8445" width="13.5703125" style="147" customWidth="1"/>
    <col min="8446" max="8446" width="11" style="147" customWidth="1"/>
    <col min="8447" max="8452" width="16.42578125" style="147" customWidth="1"/>
    <col min="8453" max="8693" width="2.85546875" style="147"/>
    <col min="8694" max="8694" width="7.42578125" style="147" customWidth="1"/>
    <col min="8695" max="8695" width="5.7109375" style="147" customWidth="1"/>
    <col min="8696" max="8696" width="11" style="147" customWidth="1"/>
    <col min="8697" max="8697" width="14.140625" style="147" customWidth="1"/>
    <col min="8698" max="8698" width="32.28515625" style="147" customWidth="1"/>
    <col min="8699" max="8699" width="10.7109375" style="147" customWidth="1"/>
    <col min="8700" max="8700" width="10.5703125" style="147" customWidth="1"/>
    <col min="8701" max="8701" width="13.5703125" style="147" customWidth="1"/>
    <col min="8702" max="8702" width="11" style="147" customWidth="1"/>
    <col min="8703" max="8708" width="16.42578125" style="147" customWidth="1"/>
    <col min="8709" max="8949" width="2.85546875" style="147"/>
    <col min="8950" max="8950" width="7.42578125" style="147" customWidth="1"/>
    <col min="8951" max="8951" width="5.7109375" style="147" customWidth="1"/>
    <col min="8952" max="8952" width="11" style="147" customWidth="1"/>
    <col min="8953" max="8953" width="14.140625" style="147" customWidth="1"/>
    <col min="8954" max="8954" width="32.28515625" style="147" customWidth="1"/>
    <col min="8955" max="8955" width="10.7109375" style="147" customWidth="1"/>
    <col min="8956" max="8956" width="10.5703125" style="147" customWidth="1"/>
    <col min="8957" max="8957" width="13.5703125" style="147" customWidth="1"/>
    <col min="8958" max="8958" width="11" style="147" customWidth="1"/>
    <col min="8959" max="8964" width="16.42578125" style="147" customWidth="1"/>
    <col min="8965" max="9205" width="2.85546875" style="147"/>
    <col min="9206" max="9206" width="7.42578125" style="147" customWidth="1"/>
    <col min="9207" max="9207" width="5.7109375" style="147" customWidth="1"/>
    <col min="9208" max="9208" width="11" style="147" customWidth="1"/>
    <col min="9209" max="9209" width="14.140625" style="147" customWidth="1"/>
    <col min="9210" max="9210" width="32.28515625" style="147" customWidth="1"/>
    <col min="9211" max="9211" width="10.7109375" style="147" customWidth="1"/>
    <col min="9212" max="9212" width="10.5703125" style="147" customWidth="1"/>
    <col min="9213" max="9213" width="13.5703125" style="147" customWidth="1"/>
    <col min="9214" max="9214" width="11" style="147" customWidth="1"/>
    <col min="9215" max="9220" width="16.42578125" style="147" customWidth="1"/>
    <col min="9221" max="9461" width="2.85546875" style="147"/>
    <col min="9462" max="9462" width="7.42578125" style="147" customWidth="1"/>
    <col min="9463" max="9463" width="5.7109375" style="147" customWidth="1"/>
    <col min="9464" max="9464" width="11" style="147" customWidth="1"/>
    <col min="9465" max="9465" width="14.140625" style="147" customWidth="1"/>
    <col min="9466" max="9466" width="32.28515625" style="147" customWidth="1"/>
    <col min="9467" max="9467" width="10.7109375" style="147" customWidth="1"/>
    <col min="9468" max="9468" width="10.5703125" style="147" customWidth="1"/>
    <col min="9469" max="9469" width="13.5703125" style="147" customWidth="1"/>
    <col min="9470" max="9470" width="11" style="147" customWidth="1"/>
    <col min="9471" max="9476" width="16.42578125" style="147" customWidth="1"/>
    <col min="9477" max="9717" width="2.85546875" style="147"/>
    <col min="9718" max="9718" width="7.42578125" style="147" customWidth="1"/>
    <col min="9719" max="9719" width="5.7109375" style="147" customWidth="1"/>
    <col min="9720" max="9720" width="11" style="147" customWidth="1"/>
    <col min="9721" max="9721" width="14.140625" style="147" customWidth="1"/>
    <col min="9722" max="9722" width="32.28515625" style="147" customWidth="1"/>
    <col min="9723" max="9723" width="10.7109375" style="147" customWidth="1"/>
    <col min="9724" max="9724" width="10.5703125" style="147" customWidth="1"/>
    <col min="9725" max="9725" width="13.5703125" style="147" customWidth="1"/>
    <col min="9726" max="9726" width="11" style="147" customWidth="1"/>
    <col min="9727" max="9732" width="16.42578125" style="147" customWidth="1"/>
    <col min="9733" max="9973" width="2.85546875" style="147"/>
    <col min="9974" max="9974" width="7.42578125" style="147" customWidth="1"/>
    <col min="9975" max="9975" width="5.7109375" style="147" customWidth="1"/>
    <col min="9976" max="9976" width="11" style="147" customWidth="1"/>
    <col min="9977" max="9977" width="14.140625" style="147" customWidth="1"/>
    <col min="9978" max="9978" width="32.28515625" style="147" customWidth="1"/>
    <col min="9979" max="9979" width="10.7109375" style="147" customWidth="1"/>
    <col min="9980" max="9980" width="10.5703125" style="147" customWidth="1"/>
    <col min="9981" max="9981" width="13.5703125" style="147" customWidth="1"/>
    <col min="9982" max="9982" width="11" style="147" customWidth="1"/>
    <col min="9983" max="9988" width="16.42578125" style="147" customWidth="1"/>
    <col min="9989" max="10229" width="2.85546875" style="147"/>
    <col min="10230" max="10230" width="7.42578125" style="147" customWidth="1"/>
    <col min="10231" max="10231" width="5.7109375" style="147" customWidth="1"/>
    <col min="10232" max="10232" width="11" style="147" customWidth="1"/>
    <col min="10233" max="10233" width="14.140625" style="147" customWidth="1"/>
    <col min="10234" max="10234" width="32.28515625" style="147" customWidth="1"/>
    <col min="10235" max="10235" width="10.7109375" style="147" customWidth="1"/>
    <col min="10236" max="10236" width="10.5703125" style="147" customWidth="1"/>
    <col min="10237" max="10237" width="13.5703125" style="147" customWidth="1"/>
    <col min="10238" max="10238" width="11" style="147" customWidth="1"/>
    <col min="10239" max="10244" width="16.42578125" style="147" customWidth="1"/>
    <col min="10245" max="10485" width="2.85546875" style="147"/>
    <col min="10486" max="10486" width="7.42578125" style="147" customWidth="1"/>
    <col min="10487" max="10487" width="5.7109375" style="147" customWidth="1"/>
    <col min="10488" max="10488" width="11" style="147" customWidth="1"/>
    <col min="10489" max="10489" width="14.140625" style="147" customWidth="1"/>
    <col min="10490" max="10490" width="32.28515625" style="147" customWidth="1"/>
    <col min="10491" max="10491" width="10.7109375" style="147" customWidth="1"/>
    <col min="10492" max="10492" width="10.5703125" style="147" customWidth="1"/>
    <col min="10493" max="10493" width="13.5703125" style="147" customWidth="1"/>
    <col min="10494" max="10494" width="11" style="147" customWidth="1"/>
    <col min="10495" max="10500" width="16.42578125" style="147" customWidth="1"/>
    <col min="10501" max="10741" width="2.85546875" style="147"/>
    <col min="10742" max="10742" width="7.42578125" style="147" customWidth="1"/>
    <col min="10743" max="10743" width="5.7109375" style="147" customWidth="1"/>
    <col min="10744" max="10744" width="11" style="147" customWidth="1"/>
    <col min="10745" max="10745" width="14.140625" style="147" customWidth="1"/>
    <col min="10746" max="10746" width="32.28515625" style="147" customWidth="1"/>
    <col min="10747" max="10747" width="10.7109375" style="147" customWidth="1"/>
    <col min="10748" max="10748" width="10.5703125" style="147" customWidth="1"/>
    <col min="10749" max="10749" width="13.5703125" style="147" customWidth="1"/>
    <col min="10750" max="10750" width="11" style="147" customWidth="1"/>
    <col min="10751" max="10756" width="16.42578125" style="147" customWidth="1"/>
    <col min="10757" max="10997" width="2.85546875" style="147"/>
    <col min="10998" max="10998" width="7.42578125" style="147" customWidth="1"/>
    <col min="10999" max="10999" width="5.7109375" style="147" customWidth="1"/>
    <col min="11000" max="11000" width="11" style="147" customWidth="1"/>
    <col min="11001" max="11001" width="14.140625" style="147" customWidth="1"/>
    <col min="11002" max="11002" width="32.28515625" style="147" customWidth="1"/>
    <col min="11003" max="11003" width="10.7109375" style="147" customWidth="1"/>
    <col min="11004" max="11004" width="10.5703125" style="147" customWidth="1"/>
    <col min="11005" max="11005" width="13.5703125" style="147" customWidth="1"/>
    <col min="11006" max="11006" width="11" style="147" customWidth="1"/>
    <col min="11007" max="11012" width="16.42578125" style="147" customWidth="1"/>
    <col min="11013" max="11253" width="2.85546875" style="147"/>
    <col min="11254" max="11254" width="7.42578125" style="147" customWidth="1"/>
    <col min="11255" max="11255" width="5.7109375" style="147" customWidth="1"/>
    <col min="11256" max="11256" width="11" style="147" customWidth="1"/>
    <col min="11257" max="11257" width="14.140625" style="147" customWidth="1"/>
    <col min="11258" max="11258" width="32.28515625" style="147" customWidth="1"/>
    <col min="11259" max="11259" width="10.7109375" style="147" customWidth="1"/>
    <col min="11260" max="11260" width="10.5703125" style="147" customWidth="1"/>
    <col min="11261" max="11261" width="13.5703125" style="147" customWidth="1"/>
    <col min="11262" max="11262" width="11" style="147" customWidth="1"/>
    <col min="11263" max="11268" width="16.42578125" style="147" customWidth="1"/>
    <col min="11269" max="11509" width="2.85546875" style="147"/>
    <col min="11510" max="11510" width="7.42578125" style="147" customWidth="1"/>
    <col min="11511" max="11511" width="5.7109375" style="147" customWidth="1"/>
    <col min="11512" max="11512" width="11" style="147" customWidth="1"/>
    <col min="11513" max="11513" width="14.140625" style="147" customWidth="1"/>
    <col min="11514" max="11514" width="32.28515625" style="147" customWidth="1"/>
    <col min="11515" max="11515" width="10.7109375" style="147" customWidth="1"/>
    <col min="11516" max="11516" width="10.5703125" style="147" customWidth="1"/>
    <col min="11517" max="11517" width="13.5703125" style="147" customWidth="1"/>
    <col min="11518" max="11518" width="11" style="147" customWidth="1"/>
    <col min="11519" max="11524" width="16.42578125" style="147" customWidth="1"/>
    <col min="11525" max="11765" width="2.85546875" style="147"/>
    <col min="11766" max="11766" width="7.42578125" style="147" customWidth="1"/>
    <col min="11767" max="11767" width="5.7109375" style="147" customWidth="1"/>
    <col min="11768" max="11768" width="11" style="147" customWidth="1"/>
    <col min="11769" max="11769" width="14.140625" style="147" customWidth="1"/>
    <col min="11770" max="11770" width="32.28515625" style="147" customWidth="1"/>
    <col min="11771" max="11771" width="10.7109375" style="147" customWidth="1"/>
    <col min="11772" max="11772" width="10.5703125" style="147" customWidth="1"/>
    <col min="11773" max="11773" width="13.5703125" style="147" customWidth="1"/>
    <col min="11774" max="11774" width="11" style="147" customWidth="1"/>
    <col min="11775" max="11780" width="16.42578125" style="147" customWidth="1"/>
    <col min="11781" max="12021" width="2.85546875" style="147"/>
    <col min="12022" max="12022" width="7.42578125" style="147" customWidth="1"/>
    <col min="12023" max="12023" width="5.7109375" style="147" customWidth="1"/>
    <col min="12024" max="12024" width="11" style="147" customWidth="1"/>
    <col min="12025" max="12025" width="14.140625" style="147" customWidth="1"/>
    <col min="12026" max="12026" width="32.28515625" style="147" customWidth="1"/>
    <col min="12027" max="12027" width="10.7109375" style="147" customWidth="1"/>
    <col min="12028" max="12028" width="10.5703125" style="147" customWidth="1"/>
    <col min="12029" max="12029" width="13.5703125" style="147" customWidth="1"/>
    <col min="12030" max="12030" width="11" style="147" customWidth="1"/>
    <col min="12031" max="12036" width="16.42578125" style="147" customWidth="1"/>
    <col min="12037" max="12277" width="2.85546875" style="147"/>
    <col min="12278" max="12278" width="7.42578125" style="147" customWidth="1"/>
    <col min="12279" max="12279" width="5.7109375" style="147" customWidth="1"/>
    <col min="12280" max="12280" width="11" style="147" customWidth="1"/>
    <col min="12281" max="12281" width="14.140625" style="147" customWidth="1"/>
    <col min="12282" max="12282" width="32.28515625" style="147" customWidth="1"/>
    <col min="12283" max="12283" width="10.7109375" style="147" customWidth="1"/>
    <col min="12284" max="12284" width="10.5703125" style="147" customWidth="1"/>
    <col min="12285" max="12285" width="13.5703125" style="147" customWidth="1"/>
    <col min="12286" max="12286" width="11" style="147" customWidth="1"/>
    <col min="12287" max="12292" width="16.42578125" style="147" customWidth="1"/>
    <col min="12293" max="12533" width="2.85546875" style="147"/>
    <col min="12534" max="12534" width="7.42578125" style="147" customWidth="1"/>
    <col min="12535" max="12535" width="5.7109375" style="147" customWidth="1"/>
    <col min="12536" max="12536" width="11" style="147" customWidth="1"/>
    <col min="12537" max="12537" width="14.140625" style="147" customWidth="1"/>
    <col min="12538" max="12538" width="32.28515625" style="147" customWidth="1"/>
    <col min="12539" max="12539" width="10.7109375" style="147" customWidth="1"/>
    <col min="12540" max="12540" width="10.5703125" style="147" customWidth="1"/>
    <col min="12541" max="12541" width="13.5703125" style="147" customWidth="1"/>
    <col min="12542" max="12542" width="11" style="147" customWidth="1"/>
    <col min="12543" max="12548" width="16.42578125" style="147" customWidth="1"/>
    <col min="12549" max="12789" width="2.85546875" style="147"/>
    <col min="12790" max="12790" width="7.42578125" style="147" customWidth="1"/>
    <col min="12791" max="12791" width="5.7109375" style="147" customWidth="1"/>
    <col min="12792" max="12792" width="11" style="147" customWidth="1"/>
    <col min="12793" max="12793" width="14.140625" style="147" customWidth="1"/>
    <col min="12794" max="12794" width="32.28515625" style="147" customWidth="1"/>
    <col min="12795" max="12795" width="10.7109375" style="147" customWidth="1"/>
    <col min="12796" max="12796" width="10.5703125" style="147" customWidth="1"/>
    <col min="12797" max="12797" width="13.5703125" style="147" customWidth="1"/>
    <col min="12798" max="12798" width="11" style="147" customWidth="1"/>
    <col min="12799" max="12804" width="16.42578125" style="147" customWidth="1"/>
    <col min="12805" max="13045" width="2.85546875" style="147"/>
    <col min="13046" max="13046" width="7.42578125" style="147" customWidth="1"/>
    <col min="13047" max="13047" width="5.7109375" style="147" customWidth="1"/>
    <col min="13048" max="13048" width="11" style="147" customWidth="1"/>
    <col min="13049" max="13049" width="14.140625" style="147" customWidth="1"/>
    <col min="13050" max="13050" width="32.28515625" style="147" customWidth="1"/>
    <col min="13051" max="13051" width="10.7109375" style="147" customWidth="1"/>
    <col min="13052" max="13052" width="10.5703125" style="147" customWidth="1"/>
    <col min="13053" max="13053" width="13.5703125" style="147" customWidth="1"/>
    <col min="13054" max="13054" width="11" style="147" customWidth="1"/>
    <col min="13055" max="13060" width="16.42578125" style="147" customWidth="1"/>
    <col min="13061" max="13301" width="2.85546875" style="147"/>
    <col min="13302" max="13302" width="7.42578125" style="147" customWidth="1"/>
    <col min="13303" max="13303" width="5.7109375" style="147" customWidth="1"/>
    <col min="13304" max="13304" width="11" style="147" customWidth="1"/>
    <col min="13305" max="13305" width="14.140625" style="147" customWidth="1"/>
    <col min="13306" max="13306" width="32.28515625" style="147" customWidth="1"/>
    <col min="13307" max="13307" width="10.7109375" style="147" customWidth="1"/>
    <col min="13308" max="13308" width="10.5703125" style="147" customWidth="1"/>
    <col min="13309" max="13309" width="13.5703125" style="147" customWidth="1"/>
    <col min="13310" max="13310" width="11" style="147" customWidth="1"/>
    <col min="13311" max="13316" width="16.42578125" style="147" customWidth="1"/>
    <col min="13317" max="13557" width="2.85546875" style="147"/>
    <col min="13558" max="13558" width="7.42578125" style="147" customWidth="1"/>
    <col min="13559" max="13559" width="5.7109375" style="147" customWidth="1"/>
    <col min="13560" max="13560" width="11" style="147" customWidth="1"/>
    <col min="13561" max="13561" width="14.140625" style="147" customWidth="1"/>
    <col min="13562" max="13562" width="32.28515625" style="147" customWidth="1"/>
    <col min="13563" max="13563" width="10.7109375" style="147" customWidth="1"/>
    <col min="13564" max="13564" width="10.5703125" style="147" customWidth="1"/>
    <col min="13565" max="13565" width="13.5703125" style="147" customWidth="1"/>
    <col min="13566" max="13566" width="11" style="147" customWidth="1"/>
    <col min="13567" max="13572" width="16.42578125" style="147" customWidth="1"/>
    <col min="13573" max="13813" width="2.85546875" style="147"/>
    <col min="13814" max="13814" width="7.42578125" style="147" customWidth="1"/>
    <col min="13815" max="13815" width="5.7109375" style="147" customWidth="1"/>
    <col min="13816" max="13816" width="11" style="147" customWidth="1"/>
    <col min="13817" max="13817" width="14.140625" style="147" customWidth="1"/>
    <col min="13818" max="13818" width="32.28515625" style="147" customWidth="1"/>
    <col min="13819" max="13819" width="10.7109375" style="147" customWidth="1"/>
    <col min="13820" max="13820" width="10.5703125" style="147" customWidth="1"/>
    <col min="13821" max="13821" width="13.5703125" style="147" customWidth="1"/>
    <col min="13822" max="13822" width="11" style="147" customWidth="1"/>
    <col min="13823" max="13828" width="16.42578125" style="147" customWidth="1"/>
    <col min="13829" max="14069" width="2.85546875" style="147"/>
    <col min="14070" max="14070" width="7.42578125" style="147" customWidth="1"/>
    <col min="14071" max="14071" width="5.7109375" style="147" customWidth="1"/>
    <col min="14072" max="14072" width="11" style="147" customWidth="1"/>
    <col min="14073" max="14073" width="14.140625" style="147" customWidth="1"/>
    <col min="14074" max="14074" width="32.28515625" style="147" customWidth="1"/>
    <col min="14075" max="14075" width="10.7109375" style="147" customWidth="1"/>
    <col min="14076" max="14076" width="10.5703125" style="147" customWidth="1"/>
    <col min="14077" max="14077" width="13.5703125" style="147" customWidth="1"/>
    <col min="14078" max="14078" width="11" style="147" customWidth="1"/>
    <col min="14079" max="14084" width="16.42578125" style="147" customWidth="1"/>
    <col min="14085" max="14325" width="2.85546875" style="147"/>
    <col min="14326" max="14326" width="7.42578125" style="147" customWidth="1"/>
    <col min="14327" max="14327" width="5.7109375" style="147" customWidth="1"/>
    <col min="14328" max="14328" width="11" style="147" customWidth="1"/>
    <col min="14329" max="14329" width="14.140625" style="147" customWidth="1"/>
    <col min="14330" max="14330" width="32.28515625" style="147" customWidth="1"/>
    <col min="14331" max="14331" width="10.7109375" style="147" customWidth="1"/>
    <col min="14332" max="14332" width="10.5703125" style="147" customWidth="1"/>
    <col min="14333" max="14333" width="13.5703125" style="147" customWidth="1"/>
    <col min="14334" max="14334" width="11" style="147" customWidth="1"/>
    <col min="14335" max="14340" width="16.42578125" style="147" customWidth="1"/>
    <col min="14341" max="14581" width="2.85546875" style="147"/>
    <col min="14582" max="14582" width="7.42578125" style="147" customWidth="1"/>
    <col min="14583" max="14583" width="5.7109375" style="147" customWidth="1"/>
    <col min="14584" max="14584" width="11" style="147" customWidth="1"/>
    <col min="14585" max="14585" width="14.140625" style="147" customWidth="1"/>
    <col min="14586" max="14586" width="32.28515625" style="147" customWidth="1"/>
    <col min="14587" max="14587" width="10.7109375" style="147" customWidth="1"/>
    <col min="14588" max="14588" width="10.5703125" style="147" customWidth="1"/>
    <col min="14589" max="14589" width="13.5703125" style="147" customWidth="1"/>
    <col min="14590" max="14590" width="11" style="147" customWidth="1"/>
    <col min="14591" max="14596" width="16.42578125" style="147" customWidth="1"/>
    <col min="14597" max="14837" width="2.85546875" style="147"/>
    <col min="14838" max="14838" width="7.42578125" style="147" customWidth="1"/>
    <col min="14839" max="14839" width="5.7109375" style="147" customWidth="1"/>
    <col min="14840" max="14840" width="11" style="147" customWidth="1"/>
    <col min="14841" max="14841" width="14.140625" style="147" customWidth="1"/>
    <col min="14842" max="14842" width="32.28515625" style="147" customWidth="1"/>
    <col min="14843" max="14843" width="10.7109375" style="147" customWidth="1"/>
    <col min="14844" max="14844" width="10.5703125" style="147" customWidth="1"/>
    <col min="14845" max="14845" width="13.5703125" style="147" customWidth="1"/>
    <col min="14846" max="14846" width="11" style="147" customWidth="1"/>
    <col min="14847" max="14852" width="16.42578125" style="147" customWidth="1"/>
    <col min="14853" max="15093" width="2.85546875" style="147"/>
    <col min="15094" max="15094" width="7.42578125" style="147" customWidth="1"/>
    <col min="15095" max="15095" width="5.7109375" style="147" customWidth="1"/>
    <col min="15096" max="15096" width="11" style="147" customWidth="1"/>
    <col min="15097" max="15097" width="14.140625" style="147" customWidth="1"/>
    <col min="15098" max="15098" width="32.28515625" style="147" customWidth="1"/>
    <col min="15099" max="15099" width="10.7109375" style="147" customWidth="1"/>
    <col min="15100" max="15100" width="10.5703125" style="147" customWidth="1"/>
    <col min="15101" max="15101" width="13.5703125" style="147" customWidth="1"/>
    <col min="15102" max="15102" width="11" style="147" customWidth="1"/>
    <col min="15103" max="15108" width="16.42578125" style="147" customWidth="1"/>
    <col min="15109" max="15349" width="2.85546875" style="147"/>
    <col min="15350" max="15350" width="7.42578125" style="147" customWidth="1"/>
    <col min="15351" max="15351" width="5.7109375" style="147" customWidth="1"/>
    <col min="15352" max="15352" width="11" style="147" customWidth="1"/>
    <col min="15353" max="15353" width="14.140625" style="147" customWidth="1"/>
    <col min="15354" max="15354" width="32.28515625" style="147" customWidth="1"/>
    <col min="15355" max="15355" width="10.7109375" style="147" customWidth="1"/>
    <col min="15356" max="15356" width="10.5703125" style="147" customWidth="1"/>
    <col min="15357" max="15357" width="13.5703125" style="147" customWidth="1"/>
    <col min="15358" max="15358" width="11" style="147" customWidth="1"/>
    <col min="15359" max="15364" width="16.42578125" style="147" customWidth="1"/>
    <col min="15365" max="15605" width="2.85546875" style="147"/>
    <col min="15606" max="15606" width="7.42578125" style="147" customWidth="1"/>
    <col min="15607" max="15607" width="5.7109375" style="147" customWidth="1"/>
    <col min="15608" max="15608" width="11" style="147" customWidth="1"/>
    <col min="15609" max="15609" width="14.140625" style="147" customWidth="1"/>
    <col min="15610" max="15610" width="32.28515625" style="147" customWidth="1"/>
    <col min="15611" max="15611" width="10.7109375" style="147" customWidth="1"/>
    <col min="15612" max="15612" width="10.5703125" style="147" customWidth="1"/>
    <col min="15613" max="15613" width="13.5703125" style="147" customWidth="1"/>
    <col min="15614" max="15614" width="11" style="147" customWidth="1"/>
    <col min="15615" max="15620" width="16.42578125" style="147" customWidth="1"/>
    <col min="15621" max="15861" width="2.85546875" style="147"/>
    <col min="15862" max="15862" width="7.42578125" style="147" customWidth="1"/>
    <col min="15863" max="15863" width="5.7109375" style="147" customWidth="1"/>
    <col min="15864" max="15864" width="11" style="147" customWidth="1"/>
    <col min="15865" max="15865" width="14.140625" style="147" customWidth="1"/>
    <col min="15866" max="15866" width="32.28515625" style="147" customWidth="1"/>
    <col min="15867" max="15867" width="10.7109375" style="147" customWidth="1"/>
    <col min="15868" max="15868" width="10.5703125" style="147" customWidth="1"/>
    <col min="15869" max="15869" width="13.5703125" style="147" customWidth="1"/>
    <col min="15870" max="15870" width="11" style="147" customWidth="1"/>
    <col min="15871" max="15876" width="16.42578125" style="147" customWidth="1"/>
    <col min="15877" max="16117" width="2.85546875" style="147"/>
    <col min="16118" max="16118" width="7.42578125" style="147" customWidth="1"/>
    <col min="16119" max="16119" width="5.7109375" style="147" customWidth="1"/>
    <col min="16120" max="16120" width="11" style="147" customWidth="1"/>
    <col min="16121" max="16121" width="14.140625" style="147" customWidth="1"/>
    <col min="16122" max="16122" width="32.28515625" style="147" customWidth="1"/>
    <col min="16123" max="16123" width="10.7109375" style="147" customWidth="1"/>
    <col min="16124" max="16124" width="10.5703125" style="147" customWidth="1"/>
    <col min="16125" max="16125" width="13.5703125" style="147" customWidth="1"/>
    <col min="16126" max="16126" width="11" style="147" customWidth="1"/>
    <col min="16127" max="16132" width="16.42578125" style="147" customWidth="1"/>
    <col min="16133" max="16384" width="2.85546875" style="147"/>
  </cols>
  <sheetData>
    <row r="1" spans="1:7" ht="16.5" x14ac:dyDescent="0.2">
      <c r="E1" s="125" t="s">
        <v>746</v>
      </c>
    </row>
    <row r="2" spans="1:7" s="38" customFormat="1" ht="16.5" x14ac:dyDescent="0.2">
      <c r="A2" s="138" t="s">
        <v>329</v>
      </c>
      <c r="B2" s="28"/>
      <c r="C2" s="28"/>
      <c r="D2" s="28"/>
      <c r="E2" s="75" t="s">
        <v>240</v>
      </c>
    </row>
    <row r="3" spans="1:7" s="38" customFormat="1" ht="16.5" x14ac:dyDescent="0.2">
      <c r="A3" s="28"/>
      <c r="B3" s="28"/>
      <c r="C3" s="28"/>
      <c r="D3" s="68"/>
      <c r="E3" s="29"/>
      <c r="F3" s="29"/>
      <c r="G3" s="40"/>
    </row>
    <row r="4" spans="1:7" s="38" customFormat="1" x14ac:dyDescent="0.2">
      <c r="A4" s="69" t="s">
        <v>0</v>
      </c>
      <c r="B4" s="70" t="s">
        <v>1</v>
      </c>
      <c r="C4" s="69" t="s">
        <v>334</v>
      </c>
      <c r="D4" s="31" t="s">
        <v>238</v>
      </c>
      <c r="E4" s="30" t="s">
        <v>682</v>
      </c>
    </row>
    <row r="5" spans="1:7" s="38" customFormat="1" x14ac:dyDescent="0.2">
      <c r="A5" s="71"/>
      <c r="B5" s="72"/>
      <c r="C5" s="71"/>
      <c r="D5" s="72"/>
      <c r="E5" s="73" t="s">
        <v>333</v>
      </c>
    </row>
    <row r="6" spans="1:7" s="38" customFormat="1" x14ac:dyDescent="0.2">
      <c r="A6" s="32"/>
      <c r="B6" s="33"/>
      <c r="C6" s="32"/>
      <c r="D6" s="33"/>
      <c r="E6" s="32">
        <v>2022</v>
      </c>
    </row>
    <row r="7" spans="1:7" x14ac:dyDescent="0.2">
      <c r="A7" s="141" t="s">
        <v>237</v>
      </c>
      <c r="B7" s="141" t="s">
        <v>545</v>
      </c>
      <c r="C7" s="177" t="s">
        <v>780</v>
      </c>
      <c r="D7" s="141" t="s">
        <v>546</v>
      </c>
      <c r="E7" s="143">
        <f>'Rozpis rezervy'!E25</f>
        <v>10000</v>
      </c>
    </row>
    <row r="8" spans="1:7" x14ac:dyDescent="0.2">
      <c r="A8" s="141" t="s">
        <v>237</v>
      </c>
      <c r="B8" s="141" t="s">
        <v>545</v>
      </c>
      <c r="C8" s="177" t="s">
        <v>781</v>
      </c>
      <c r="D8" s="141" t="s">
        <v>547</v>
      </c>
      <c r="E8" s="143">
        <f>'Rozpis rezervy'!E33</f>
        <v>1000</v>
      </c>
    </row>
    <row r="9" spans="1:7" x14ac:dyDescent="0.2">
      <c r="A9" s="141" t="s">
        <v>237</v>
      </c>
      <c r="B9" s="141" t="s">
        <v>545</v>
      </c>
      <c r="C9" s="177" t="s">
        <v>782</v>
      </c>
      <c r="D9" s="141" t="s">
        <v>548</v>
      </c>
      <c r="E9" s="143">
        <f>'Rozpis rezervy'!E34</f>
        <v>150</v>
      </c>
    </row>
    <row r="10" spans="1:7" x14ac:dyDescent="0.2">
      <c r="A10" s="177" t="s">
        <v>237</v>
      </c>
      <c r="B10" s="141">
        <v>6901</v>
      </c>
      <c r="C10" s="177" t="s">
        <v>783</v>
      </c>
      <c r="D10" s="141" t="s">
        <v>550</v>
      </c>
      <c r="E10" s="143">
        <v>1000</v>
      </c>
    </row>
    <row r="11" spans="1:7" x14ac:dyDescent="0.2">
      <c r="A11" s="185" t="s">
        <v>237</v>
      </c>
      <c r="B11" s="185" t="s">
        <v>545</v>
      </c>
      <c r="C11" s="185" t="s">
        <v>549</v>
      </c>
      <c r="D11" s="185"/>
      <c r="E11" s="186">
        <v>0</v>
      </c>
    </row>
    <row r="12" spans="1:7" x14ac:dyDescent="0.2">
      <c r="A12" s="190" t="s">
        <v>237</v>
      </c>
      <c r="B12" s="191" t="s">
        <v>236</v>
      </c>
      <c r="C12" s="202"/>
      <c r="D12" s="202"/>
      <c r="E12" s="192">
        <f>SUM(E7:E11)</f>
        <v>12150</v>
      </c>
    </row>
    <row r="13" spans="1:7" x14ac:dyDescent="0.2">
      <c r="A13" s="198" t="s">
        <v>16</v>
      </c>
      <c r="B13" s="199"/>
      <c r="C13" s="199"/>
      <c r="D13" s="200"/>
      <c r="E13" s="201">
        <f>E12</f>
        <v>12150</v>
      </c>
    </row>
    <row r="62" spans="5:5" x14ac:dyDescent="0.2">
      <c r="E62" s="208"/>
    </row>
    <row r="71" spans="1:6" x14ac:dyDescent="0.2">
      <c r="A71" s="209"/>
      <c r="B71" s="210"/>
      <c r="C71" s="210"/>
      <c r="D71" s="210"/>
    </row>
    <row r="73" spans="1:6" x14ac:dyDescent="0.2">
      <c r="F73" s="259"/>
    </row>
    <row r="74" spans="1:6" x14ac:dyDescent="0.2">
      <c r="A74" s="409" t="s">
        <v>673</v>
      </c>
      <c r="B74" s="409"/>
      <c r="C74" s="409"/>
      <c r="D74" s="409"/>
      <c r="E74" s="409"/>
    </row>
  </sheetData>
  <mergeCells count="1">
    <mergeCell ref="A74:E74"/>
  </mergeCells>
  <pageMargins left="0.7" right="0.7" top="0.75" bottom="0.75" header="0.3" footer="0.3"/>
  <pageSetup paperSize="9" scale="70" orientation="portrait" r:id="rId1"/>
  <headerFooter>
    <oddHeader>&amp;RP10-002677/2022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66"/>
  <sheetViews>
    <sheetView showWhiteSpace="0" view="pageLayout" topLeftCell="A43" zoomScaleNormal="100" workbookViewId="0">
      <selection activeCell="A67" sqref="A67:E67"/>
    </sheetView>
  </sheetViews>
  <sheetFormatPr defaultRowHeight="15" x14ac:dyDescent="0.25"/>
  <cols>
    <col min="1" max="1" width="10.140625" customWidth="1"/>
    <col min="2" max="2" width="8.140625" customWidth="1"/>
    <col min="3" max="3" width="14.28515625" customWidth="1"/>
    <col min="4" max="4" width="55.5703125" customWidth="1"/>
    <col min="5" max="5" width="17.5703125" customWidth="1"/>
    <col min="257" max="257" width="27.42578125" customWidth="1"/>
    <col min="258" max="259" width="17.5703125" customWidth="1"/>
    <col min="513" max="513" width="27.42578125" customWidth="1"/>
    <col min="514" max="515" width="17.5703125" customWidth="1"/>
    <col min="769" max="769" width="27.42578125" customWidth="1"/>
    <col min="770" max="771" width="17.5703125" customWidth="1"/>
    <col min="1025" max="1025" width="27.42578125" customWidth="1"/>
    <col min="1026" max="1027" width="17.5703125" customWidth="1"/>
    <col min="1281" max="1281" width="27.42578125" customWidth="1"/>
    <col min="1282" max="1283" width="17.5703125" customWidth="1"/>
    <col min="1537" max="1537" width="27.42578125" customWidth="1"/>
    <col min="1538" max="1539" width="17.5703125" customWidth="1"/>
    <col min="1793" max="1793" width="27.42578125" customWidth="1"/>
    <col min="1794" max="1795" width="17.5703125" customWidth="1"/>
    <col min="2049" max="2049" width="27.42578125" customWidth="1"/>
    <col min="2050" max="2051" width="17.5703125" customWidth="1"/>
    <col min="2305" max="2305" width="27.42578125" customWidth="1"/>
    <col min="2306" max="2307" width="17.5703125" customWidth="1"/>
    <col min="2561" max="2561" width="27.42578125" customWidth="1"/>
    <col min="2562" max="2563" width="17.5703125" customWidth="1"/>
    <col min="2817" max="2817" width="27.42578125" customWidth="1"/>
    <col min="2818" max="2819" width="17.5703125" customWidth="1"/>
    <col min="3073" max="3073" width="27.42578125" customWidth="1"/>
    <col min="3074" max="3075" width="17.5703125" customWidth="1"/>
    <col min="3329" max="3329" width="27.42578125" customWidth="1"/>
    <col min="3330" max="3331" width="17.5703125" customWidth="1"/>
    <col min="3585" max="3585" width="27.42578125" customWidth="1"/>
    <col min="3586" max="3587" width="17.5703125" customWidth="1"/>
    <col min="3841" max="3841" width="27.42578125" customWidth="1"/>
    <col min="3842" max="3843" width="17.5703125" customWidth="1"/>
    <col min="4097" max="4097" width="27.42578125" customWidth="1"/>
    <col min="4098" max="4099" width="17.5703125" customWidth="1"/>
    <col min="4353" max="4353" width="27.42578125" customWidth="1"/>
    <col min="4354" max="4355" width="17.5703125" customWidth="1"/>
    <col min="4609" max="4609" width="27.42578125" customWidth="1"/>
    <col min="4610" max="4611" width="17.5703125" customWidth="1"/>
    <col min="4865" max="4865" width="27.42578125" customWidth="1"/>
    <col min="4866" max="4867" width="17.5703125" customWidth="1"/>
    <col min="5121" max="5121" width="27.42578125" customWidth="1"/>
    <col min="5122" max="5123" width="17.5703125" customWidth="1"/>
    <col min="5377" max="5377" width="27.42578125" customWidth="1"/>
    <col min="5378" max="5379" width="17.5703125" customWidth="1"/>
    <col min="5633" max="5633" width="27.42578125" customWidth="1"/>
    <col min="5634" max="5635" width="17.5703125" customWidth="1"/>
    <col min="5889" max="5889" width="27.42578125" customWidth="1"/>
    <col min="5890" max="5891" width="17.5703125" customWidth="1"/>
    <col min="6145" max="6145" width="27.42578125" customWidth="1"/>
    <col min="6146" max="6147" width="17.5703125" customWidth="1"/>
    <col min="6401" max="6401" width="27.42578125" customWidth="1"/>
    <col min="6402" max="6403" width="17.5703125" customWidth="1"/>
    <col min="6657" max="6657" width="27.42578125" customWidth="1"/>
    <col min="6658" max="6659" width="17.5703125" customWidth="1"/>
    <col min="6913" max="6913" width="27.42578125" customWidth="1"/>
    <col min="6914" max="6915" width="17.5703125" customWidth="1"/>
    <col min="7169" max="7169" width="27.42578125" customWidth="1"/>
    <col min="7170" max="7171" width="17.5703125" customWidth="1"/>
    <col min="7425" max="7425" width="27.42578125" customWidth="1"/>
    <col min="7426" max="7427" width="17.5703125" customWidth="1"/>
    <col min="7681" max="7681" width="27.42578125" customWidth="1"/>
    <col min="7682" max="7683" width="17.5703125" customWidth="1"/>
    <col min="7937" max="7937" width="27.42578125" customWidth="1"/>
    <col min="7938" max="7939" width="17.5703125" customWidth="1"/>
    <col min="8193" max="8193" width="27.42578125" customWidth="1"/>
    <col min="8194" max="8195" width="17.5703125" customWidth="1"/>
    <col min="8449" max="8449" width="27.42578125" customWidth="1"/>
    <col min="8450" max="8451" width="17.5703125" customWidth="1"/>
    <col min="8705" max="8705" width="27.42578125" customWidth="1"/>
    <col min="8706" max="8707" width="17.5703125" customWidth="1"/>
    <col min="8961" max="8961" width="27.42578125" customWidth="1"/>
    <col min="8962" max="8963" width="17.5703125" customWidth="1"/>
    <col min="9217" max="9217" width="27.42578125" customWidth="1"/>
    <col min="9218" max="9219" width="17.5703125" customWidth="1"/>
    <col min="9473" max="9473" width="27.42578125" customWidth="1"/>
    <col min="9474" max="9475" width="17.5703125" customWidth="1"/>
    <col min="9729" max="9729" width="27.42578125" customWidth="1"/>
    <col min="9730" max="9731" width="17.5703125" customWidth="1"/>
    <col min="9985" max="9985" width="27.42578125" customWidth="1"/>
    <col min="9986" max="9987" width="17.5703125" customWidth="1"/>
    <col min="10241" max="10241" width="27.42578125" customWidth="1"/>
    <col min="10242" max="10243" width="17.5703125" customWidth="1"/>
    <col min="10497" max="10497" width="27.42578125" customWidth="1"/>
    <col min="10498" max="10499" width="17.5703125" customWidth="1"/>
    <col min="10753" max="10753" width="27.42578125" customWidth="1"/>
    <col min="10754" max="10755" width="17.5703125" customWidth="1"/>
    <col min="11009" max="11009" width="27.42578125" customWidth="1"/>
    <col min="11010" max="11011" width="17.5703125" customWidth="1"/>
    <col min="11265" max="11265" width="27.42578125" customWidth="1"/>
    <col min="11266" max="11267" width="17.5703125" customWidth="1"/>
    <col min="11521" max="11521" width="27.42578125" customWidth="1"/>
    <col min="11522" max="11523" width="17.5703125" customWidth="1"/>
    <col min="11777" max="11777" width="27.42578125" customWidth="1"/>
    <col min="11778" max="11779" width="17.5703125" customWidth="1"/>
    <col min="12033" max="12033" width="27.42578125" customWidth="1"/>
    <col min="12034" max="12035" width="17.5703125" customWidth="1"/>
    <col min="12289" max="12289" width="27.42578125" customWidth="1"/>
    <col min="12290" max="12291" width="17.5703125" customWidth="1"/>
    <col min="12545" max="12545" width="27.42578125" customWidth="1"/>
    <col min="12546" max="12547" width="17.5703125" customWidth="1"/>
    <col min="12801" max="12801" width="27.42578125" customWidth="1"/>
    <col min="12802" max="12803" width="17.5703125" customWidth="1"/>
    <col min="13057" max="13057" width="27.42578125" customWidth="1"/>
    <col min="13058" max="13059" width="17.5703125" customWidth="1"/>
    <col min="13313" max="13313" width="27.42578125" customWidth="1"/>
    <col min="13314" max="13315" width="17.5703125" customWidth="1"/>
    <col min="13569" max="13569" width="27.42578125" customWidth="1"/>
    <col min="13570" max="13571" width="17.5703125" customWidth="1"/>
    <col min="13825" max="13825" width="27.42578125" customWidth="1"/>
    <col min="13826" max="13827" width="17.5703125" customWidth="1"/>
    <col min="14081" max="14081" width="27.42578125" customWidth="1"/>
    <col min="14082" max="14083" width="17.5703125" customWidth="1"/>
    <col min="14337" max="14337" width="27.42578125" customWidth="1"/>
    <col min="14338" max="14339" width="17.5703125" customWidth="1"/>
    <col min="14593" max="14593" width="27.42578125" customWidth="1"/>
    <col min="14594" max="14595" width="17.5703125" customWidth="1"/>
    <col min="14849" max="14849" width="27.42578125" customWidth="1"/>
    <col min="14850" max="14851" width="17.5703125" customWidth="1"/>
    <col min="15105" max="15105" width="27.42578125" customWidth="1"/>
    <col min="15106" max="15107" width="17.5703125" customWidth="1"/>
    <col min="15361" max="15361" width="27.42578125" customWidth="1"/>
    <col min="15362" max="15363" width="17.5703125" customWidth="1"/>
    <col min="15617" max="15617" width="27.42578125" customWidth="1"/>
    <col min="15618" max="15619" width="17.5703125" customWidth="1"/>
    <col min="15873" max="15873" width="27.42578125" customWidth="1"/>
    <col min="15874" max="15875" width="17.5703125" customWidth="1"/>
    <col min="16129" max="16129" width="27.42578125" customWidth="1"/>
    <col min="16130" max="16131" width="17.5703125" customWidth="1"/>
  </cols>
  <sheetData>
    <row r="1" spans="1:7" ht="16.5" x14ac:dyDescent="0.25">
      <c r="B1" s="138"/>
      <c r="C1" s="138"/>
      <c r="D1" s="138"/>
      <c r="E1" s="125" t="s">
        <v>747</v>
      </c>
      <c r="F1" s="146"/>
      <c r="G1" s="139"/>
    </row>
    <row r="2" spans="1:7" ht="16.5" x14ac:dyDescent="0.25">
      <c r="A2" s="138" t="s">
        <v>593</v>
      </c>
      <c r="B2" s="138"/>
      <c r="C2" s="138"/>
      <c r="D2" s="138"/>
      <c r="E2" s="148" t="s">
        <v>240</v>
      </c>
      <c r="F2" s="138"/>
    </row>
    <row r="4" spans="1:7" s="151" customFormat="1" ht="12.75" x14ac:dyDescent="0.2">
      <c r="A4" s="433" t="s">
        <v>557</v>
      </c>
      <c r="B4" s="433"/>
      <c r="C4" s="433"/>
      <c r="D4" s="433"/>
      <c r="E4" s="150"/>
    </row>
    <row r="5" spans="1:7" s="151" customFormat="1" ht="12.75" x14ac:dyDescent="0.2">
      <c r="A5" s="434" t="s">
        <v>602</v>
      </c>
      <c r="B5" s="434"/>
      <c r="C5" s="434"/>
      <c r="D5" s="434"/>
      <c r="E5" s="152">
        <v>15000</v>
      </c>
    </row>
    <row r="6" spans="1:7" s="151" customFormat="1" ht="12.75" x14ac:dyDescent="0.2">
      <c r="A6" s="174" t="s">
        <v>603</v>
      </c>
      <c r="B6" s="175"/>
      <c r="C6" s="175"/>
      <c r="D6" s="176"/>
      <c r="E6" s="152">
        <v>4000</v>
      </c>
    </row>
    <row r="7" spans="1:7" s="151" customFormat="1" ht="12.75" x14ac:dyDescent="0.2">
      <c r="A7" s="437" t="s">
        <v>559</v>
      </c>
      <c r="B7" s="438"/>
      <c r="C7" s="438"/>
      <c r="D7" s="439"/>
      <c r="E7" s="153">
        <f>SUM(E5:E6)</f>
        <v>19000</v>
      </c>
    </row>
    <row r="8" spans="1:7" s="151" customFormat="1" ht="12.75" x14ac:dyDescent="0.2">
      <c r="E8" s="154"/>
    </row>
    <row r="9" spans="1:7" s="151" customFormat="1" ht="12.75" x14ac:dyDescent="0.2">
      <c r="A9" s="433" t="s">
        <v>558</v>
      </c>
      <c r="B9" s="433"/>
      <c r="C9" s="433"/>
      <c r="D9" s="433"/>
      <c r="E9" s="150"/>
    </row>
    <row r="10" spans="1:7" s="151" customFormat="1" ht="12.75" x14ac:dyDescent="0.2">
      <c r="A10" s="434" t="s">
        <v>550</v>
      </c>
      <c r="B10" s="434"/>
      <c r="C10" s="434"/>
      <c r="D10" s="434"/>
      <c r="E10" s="152">
        <v>1000</v>
      </c>
    </row>
    <row r="11" spans="1:7" s="151" customFormat="1" ht="12.75" x14ac:dyDescent="0.2">
      <c r="A11" s="435" t="s">
        <v>551</v>
      </c>
      <c r="B11" s="434"/>
      <c r="C11" s="434"/>
      <c r="D11" s="434"/>
      <c r="E11" s="152">
        <v>150</v>
      </c>
    </row>
    <row r="12" spans="1:7" s="151" customFormat="1" ht="12.75" x14ac:dyDescent="0.2">
      <c r="A12" s="435" t="s">
        <v>552</v>
      </c>
      <c r="B12" s="434"/>
      <c r="C12" s="434"/>
      <c r="D12" s="434"/>
      <c r="E12" s="152">
        <v>200</v>
      </c>
    </row>
    <row r="13" spans="1:7" s="151" customFormat="1" ht="12.75" x14ac:dyDescent="0.2">
      <c r="A13" s="435" t="s">
        <v>553</v>
      </c>
      <c r="B13" s="435"/>
      <c r="C13" s="435"/>
      <c r="D13" s="435"/>
      <c r="E13" s="152">
        <v>700</v>
      </c>
    </row>
    <row r="14" spans="1:7" s="151" customFormat="1" ht="12.75" x14ac:dyDescent="0.2">
      <c r="A14" s="436" t="s">
        <v>805</v>
      </c>
      <c r="B14" s="436"/>
      <c r="C14" s="436"/>
      <c r="D14" s="436"/>
      <c r="E14" s="152">
        <v>600</v>
      </c>
    </row>
    <row r="15" spans="1:7" s="151" customFormat="1" ht="12.75" x14ac:dyDescent="0.2">
      <c r="A15" s="433" t="s">
        <v>590</v>
      </c>
      <c r="B15" s="433"/>
      <c r="C15" s="433"/>
      <c r="D15" s="433"/>
      <c r="E15" s="153">
        <f>SUM(E10:E14)</f>
        <v>2650</v>
      </c>
    </row>
    <row r="16" spans="1:7" s="151" customFormat="1" ht="12.75" x14ac:dyDescent="0.2">
      <c r="A16" s="149"/>
      <c r="B16" s="149"/>
      <c r="C16" s="149"/>
      <c r="D16" s="149"/>
      <c r="E16" s="155"/>
    </row>
    <row r="17" spans="1:5" s="151" customFormat="1" ht="12.75" x14ac:dyDescent="0.2">
      <c r="A17" s="433" t="s">
        <v>307</v>
      </c>
      <c r="B17" s="433"/>
      <c r="C17" s="433"/>
      <c r="D17" s="433"/>
      <c r="E17" s="150"/>
    </row>
    <row r="18" spans="1:5" s="151" customFormat="1" ht="12.75" x14ac:dyDescent="0.2">
      <c r="A18" s="435" t="s">
        <v>555</v>
      </c>
      <c r="B18" s="434"/>
      <c r="C18" s="434"/>
      <c r="D18" s="434"/>
      <c r="E18" s="152">
        <v>60</v>
      </c>
    </row>
    <row r="19" spans="1:5" s="151" customFormat="1" ht="12.75" x14ac:dyDescent="0.2">
      <c r="A19" s="435" t="s">
        <v>556</v>
      </c>
      <c r="B19" s="435"/>
      <c r="C19" s="435"/>
      <c r="D19" s="435"/>
      <c r="E19" s="152">
        <v>3800</v>
      </c>
    </row>
    <row r="20" spans="1:5" s="151" customFormat="1" ht="12.75" x14ac:dyDescent="0.2">
      <c r="A20" s="433" t="s">
        <v>591</v>
      </c>
      <c r="B20" s="433"/>
      <c r="C20" s="433"/>
      <c r="D20" s="433"/>
      <c r="E20" s="153">
        <f>SUM(E18:E19)</f>
        <v>3860</v>
      </c>
    </row>
    <row r="21" spans="1:5" s="151" customFormat="1" ht="12.75" x14ac:dyDescent="0.2">
      <c r="A21" s="149"/>
      <c r="B21" s="149"/>
      <c r="C21" s="149"/>
      <c r="D21" s="149"/>
      <c r="E21" s="155"/>
    </row>
    <row r="22" spans="1:5" s="151" customFormat="1" x14ac:dyDescent="0.2">
      <c r="A22" s="429" t="s">
        <v>588</v>
      </c>
      <c r="B22" s="430"/>
      <c r="C22" s="430"/>
      <c r="D22" s="431"/>
      <c r="E22" s="179">
        <f>E7+E15+E20</f>
        <v>25510</v>
      </c>
    </row>
    <row r="23" spans="1:5" s="151" customFormat="1" ht="12.75" x14ac:dyDescent="0.2">
      <c r="A23" s="149"/>
      <c r="B23" s="149"/>
      <c r="C23" s="149"/>
      <c r="D23" s="149"/>
      <c r="E23" s="155"/>
    </row>
    <row r="24" spans="1:5" s="151" customFormat="1" ht="12.75" x14ac:dyDescent="0.2">
      <c r="A24" s="433" t="s">
        <v>561</v>
      </c>
      <c r="B24" s="433"/>
      <c r="C24" s="433"/>
      <c r="D24" s="433"/>
      <c r="E24" s="150"/>
    </row>
    <row r="25" spans="1:5" s="151" customFormat="1" ht="12.75" x14ac:dyDescent="0.2">
      <c r="A25" s="434" t="s">
        <v>602</v>
      </c>
      <c r="B25" s="434"/>
      <c r="C25" s="434"/>
      <c r="D25" s="434"/>
      <c r="E25" s="152">
        <v>10000</v>
      </c>
    </row>
    <row r="26" spans="1:5" s="151" customFormat="1" ht="12.75" x14ac:dyDescent="0.2">
      <c r="A26" s="433" t="s">
        <v>554</v>
      </c>
      <c r="B26" s="433"/>
      <c r="C26" s="433"/>
      <c r="D26" s="433"/>
      <c r="E26" s="153">
        <f>SUM(E24:E25)</f>
        <v>10000</v>
      </c>
    </row>
    <row r="27" spans="1:5" s="151" customFormat="1" ht="12.75" x14ac:dyDescent="0.2">
      <c r="E27" s="154"/>
    </row>
    <row r="28" spans="1:5" s="151" customFormat="1" ht="12.75" x14ac:dyDescent="0.2">
      <c r="A28" s="433" t="s">
        <v>587</v>
      </c>
      <c r="B28" s="433"/>
      <c r="C28" s="433"/>
      <c r="D28" s="433"/>
      <c r="E28" s="150"/>
    </row>
    <row r="29" spans="1:5" s="151" customFormat="1" ht="12.75" x14ac:dyDescent="0.2">
      <c r="A29" s="434" t="s">
        <v>586</v>
      </c>
      <c r="B29" s="434"/>
      <c r="C29" s="434"/>
      <c r="D29" s="434"/>
      <c r="E29" s="152">
        <v>1000</v>
      </c>
    </row>
    <row r="30" spans="1:5" s="151" customFormat="1" ht="12.75" x14ac:dyDescent="0.2">
      <c r="A30" s="433" t="s">
        <v>592</v>
      </c>
      <c r="B30" s="433"/>
      <c r="C30" s="433"/>
      <c r="D30" s="433"/>
      <c r="E30" s="153">
        <f>SUM(E29)</f>
        <v>1000</v>
      </c>
    </row>
    <row r="31" spans="1:5" s="151" customFormat="1" ht="12.75" x14ac:dyDescent="0.2">
      <c r="E31" s="154"/>
    </row>
    <row r="32" spans="1:5" s="151" customFormat="1" ht="12.75" x14ac:dyDescent="0.2">
      <c r="A32" s="433" t="s">
        <v>560</v>
      </c>
      <c r="B32" s="433"/>
      <c r="C32" s="433"/>
      <c r="D32" s="433"/>
      <c r="E32" s="150"/>
    </row>
    <row r="33" spans="1:5" s="151" customFormat="1" ht="12.75" x14ac:dyDescent="0.2">
      <c r="A33" s="434" t="s">
        <v>550</v>
      </c>
      <c r="B33" s="434"/>
      <c r="C33" s="434"/>
      <c r="D33" s="434"/>
      <c r="E33" s="152">
        <v>1000</v>
      </c>
    </row>
    <row r="34" spans="1:5" s="151" customFormat="1" ht="12.75" x14ac:dyDescent="0.2">
      <c r="A34" s="435" t="s">
        <v>551</v>
      </c>
      <c r="B34" s="434"/>
      <c r="C34" s="434"/>
      <c r="D34" s="434"/>
      <c r="E34" s="152">
        <v>150</v>
      </c>
    </row>
    <row r="35" spans="1:5" s="151" customFormat="1" ht="12.75" x14ac:dyDescent="0.2">
      <c r="A35" s="433" t="s">
        <v>590</v>
      </c>
      <c r="B35" s="433"/>
      <c r="C35" s="433"/>
      <c r="D35" s="433"/>
      <c r="E35" s="153">
        <f>SUM(E33:E34)</f>
        <v>1150</v>
      </c>
    </row>
    <row r="36" spans="1:5" s="151" customFormat="1" ht="12.75" x14ac:dyDescent="0.2">
      <c r="E36" s="154"/>
    </row>
    <row r="37" spans="1:5" x14ac:dyDescent="0.25">
      <c r="A37" s="432" t="s">
        <v>589</v>
      </c>
      <c r="B37" s="430"/>
      <c r="C37" s="430"/>
      <c r="D37" s="431"/>
      <c r="E37" s="179">
        <f>E29+E26+E35</f>
        <v>12150</v>
      </c>
    </row>
    <row r="57" spans="6:9" x14ac:dyDescent="0.25">
      <c r="F57" s="259"/>
      <c r="G57" s="259"/>
      <c r="H57" s="259"/>
      <c r="I57" s="259"/>
    </row>
    <row r="66" spans="1:5" x14ac:dyDescent="0.25">
      <c r="A66" s="409" t="s">
        <v>674</v>
      </c>
      <c r="B66" s="409"/>
      <c r="C66" s="409"/>
      <c r="D66" s="409"/>
      <c r="E66" s="409"/>
    </row>
  </sheetData>
  <mergeCells count="27">
    <mergeCell ref="A14:D14"/>
    <mergeCell ref="A18:D18"/>
    <mergeCell ref="A19:D19"/>
    <mergeCell ref="A20:D20"/>
    <mergeCell ref="A4:D4"/>
    <mergeCell ref="A5:D5"/>
    <mergeCell ref="A7:D7"/>
    <mergeCell ref="A15:D15"/>
    <mergeCell ref="A9:D9"/>
    <mergeCell ref="A10:D10"/>
    <mergeCell ref="A11:D11"/>
    <mergeCell ref="A12:D12"/>
    <mergeCell ref="A13:D13"/>
    <mergeCell ref="A17:D17"/>
    <mergeCell ref="A22:D22"/>
    <mergeCell ref="A37:D37"/>
    <mergeCell ref="A66:E66"/>
    <mergeCell ref="A24:D24"/>
    <mergeCell ref="A32:D32"/>
    <mergeCell ref="A28:D28"/>
    <mergeCell ref="A29:D29"/>
    <mergeCell ref="A35:D35"/>
    <mergeCell ref="A33:D33"/>
    <mergeCell ref="A34:D34"/>
    <mergeCell ref="A25:D25"/>
    <mergeCell ref="A26:D26"/>
    <mergeCell ref="A30:D30"/>
  </mergeCells>
  <pageMargins left="0.7" right="0.7" top="0.75" bottom="0.75" header="0.3" footer="0.3"/>
  <pageSetup paperSize="9" scale="82" fitToHeight="0" orientation="portrait" r:id="rId1"/>
  <headerFooter>
    <oddHeader>&amp;RP10-002677/2022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61"/>
  <sheetViews>
    <sheetView view="pageLayout" topLeftCell="A28" zoomScaleNormal="100" workbookViewId="0">
      <selection activeCell="A67" sqref="A67:E67"/>
    </sheetView>
  </sheetViews>
  <sheetFormatPr defaultColWidth="9.140625" defaultRowHeight="12.75" x14ac:dyDescent="0.2"/>
  <cols>
    <col min="1" max="1" width="42.7109375" style="215" bestFit="1" customWidth="1"/>
    <col min="2" max="2" width="24.28515625" style="215" customWidth="1"/>
    <col min="3" max="3" width="24.85546875" style="215" customWidth="1"/>
    <col min="4" max="16384" width="9.140625" style="215"/>
  </cols>
  <sheetData>
    <row r="1" spans="1:3" ht="16.5" x14ac:dyDescent="0.2">
      <c r="C1" s="125" t="s">
        <v>753</v>
      </c>
    </row>
    <row r="2" spans="1:3" ht="16.5" x14ac:dyDescent="0.2">
      <c r="A2" s="138" t="s">
        <v>718</v>
      </c>
      <c r="C2" s="125" t="s">
        <v>767</v>
      </c>
    </row>
    <row r="3" spans="1:3" ht="13.5" thickBot="1" x14ac:dyDescent="0.25">
      <c r="C3" s="216" t="s">
        <v>240</v>
      </c>
    </row>
    <row r="4" spans="1:3" ht="13.5" thickBot="1" x14ac:dyDescent="0.25">
      <c r="A4" s="217"/>
      <c r="B4" s="218" t="s">
        <v>605</v>
      </c>
      <c r="C4" s="219" t="s">
        <v>606</v>
      </c>
    </row>
    <row r="5" spans="1:3" ht="13.5" thickTop="1" x14ac:dyDescent="0.2">
      <c r="A5" s="220" t="s">
        <v>607</v>
      </c>
      <c r="B5" s="221">
        <f>SUM(B6:B13)</f>
        <v>164139</v>
      </c>
      <c r="C5" s="222">
        <f>SUM(C6:C13)</f>
        <v>289145</v>
      </c>
    </row>
    <row r="6" spans="1:3" x14ac:dyDescent="0.2">
      <c r="A6" s="223" t="s">
        <v>608</v>
      </c>
      <c r="B6" s="224">
        <v>85100</v>
      </c>
      <c r="C6" s="225">
        <v>7790</v>
      </c>
    </row>
    <row r="7" spans="1:3" x14ac:dyDescent="0.2">
      <c r="A7" s="223" t="s">
        <v>609</v>
      </c>
      <c r="B7" s="224">
        <v>0</v>
      </c>
      <c r="C7" s="225">
        <v>150</v>
      </c>
    </row>
    <row r="8" spans="1:3" x14ac:dyDescent="0.2">
      <c r="A8" s="226" t="s">
        <v>610</v>
      </c>
      <c r="B8" s="227">
        <v>500</v>
      </c>
      <c r="C8" s="228">
        <v>5600</v>
      </c>
    </row>
    <row r="9" spans="1:3" x14ac:dyDescent="0.2">
      <c r="A9" s="226" t="s">
        <v>611</v>
      </c>
      <c r="B9" s="227">
        <v>14100</v>
      </c>
      <c r="C9" s="228">
        <v>0</v>
      </c>
    </row>
    <row r="10" spans="1:3" x14ac:dyDescent="0.2">
      <c r="A10" s="226" t="s">
        <v>612</v>
      </c>
      <c r="B10" s="227">
        <v>15752</v>
      </c>
      <c r="C10" s="228">
        <v>68956</v>
      </c>
    </row>
    <row r="11" spans="1:3" x14ac:dyDescent="0.2">
      <c r="A11" s="226" t="s">
        <v>613</v>
      </c>
      <c r="B11" s="227">
        <v>16187</v>
      </c>
      <c r="C11" s="228">
        <v>89824</v>
      </c>
    </row>
    <row r="12" spans="1:3" x14ac:dyDescent="0.2">
      <c r="A12" s="226" t="s">
        <v>614</v>
      </c>
      <c r="B12" s="227">
        <v>19367</v>
      </c>
      <c r="C12" s="228">
        <v>105149</v>
      </c>
    </row>
    <row r="13" spans="1:3" ht="13.5" thickBot="1" x14ac:dyDescent="0.25">
      <c r="A13" s="229" t="s">
        <v>615</v>
      </c>
      <c r="B13" s="230">
        <v>13133</v>
      </c>
      <c r="C13" s="231">
        <v>11676</v>
      </c>
    </row>
    <row r="14" spans="1:3" ht="13.5" thickTop="1" x14ac:dyDescent="0.2">
      <c r="A14" s="232" t="s">
        <v>616</v>
      </c>
      <c r="B14" s="233">
        <f>SUM(B15)</f>
        <v>0</v>
      </c>
      <c r="C14" s="234">
        <f>SUM(C15)</f>
        <v>15070</v>
      </c>
    </row>
    <row r="15" spans="1:3" ht="13.5" thickBot="1" x14ac:dyDescent="0.25">
      <c r="A15" s="229" t="s">
        <v>617</v>
      </c>
      <c r="B15" s="230">
        <v>0</v>
      </c>
      <c r="C15" s="231">
        <v>15070</v>
      </c>
    </row>
    <row r="16" spans="1:3" ht="13.5" thickTop="1" x14ac:dyDescent="0.2">
      <c r="A16" s="232" t="s">
        <v>618</v>
      </c>
      <c r="B16" s="233">
        <f>SUM(B17)</f>
        <v>5110</v>
      </c>
      <c r="C16" s="234">
        <f>SUM(C17)</f>
        <v>25</v>
      </c>
    </row>
    <row r="17" spans="1:3" ht="13.5" thickBot="1" x14ac:dyDescent="0.25">
      <c r="A17" s="229" t="s">
        <v>619</v>
      </c>
      <c r="B17" s="230">
        <v>5110</v>
      </c>
      <c r="C17" s="231">
        <v>25</v>
      </c>
    </row>
    <row r="18" spans="1:3" ht="13.5" thickTop="1" x14ac:dyDescent="0.2">
      <c r="A18" s="232" t="s">
        <v>620</v>
      </c>
      <c r="B18" s="233">
        <f>SUM(B19:B21)</f>
        <v>78831</v>
      </c>
      <c r="C18" s="234">
        <f>SUM(C19:C21)</f>
        <v>2280</v>
      </c>
    </row>
    <row r="19" spans="1:3" x14ac:dyDescent="0.2">
      <c r="A19" s="226" t="s">
        <v>621</v>
      </c>
      <c r="B19" s="227">
        <v>71611</v>
      </c>
      <c r="C19" s="228">
        <v>25</v>
      </c>
    </row>
    <row r="20" spans="1:3" x14ac:dyDescent="0.2">
      <c r="A20" s="226" t="s">
        <v>622</v>
      </c>
      <c r="B20" s="227">
        <v>6570</v>
      </c>
      <c r="C20" s="228">
        <v>2255</v>
      </c>
    </row>
    <row r="21" spans="1:3" ht="13.5" thickBot="1" x14ac:dyDescent="0.25">
      <c r="A21" s="235" t="s">
        <v>623</v>
      </c>
      <c r="B21" s="236">
        <v>650</v>
      </c>
      <c r="C21" s="237">
        <v>0</v>
      </c>
    </row>
    <row r="22" spans="1:3" ht="13.5" thickTop="1" x14ac:dyDescent="0.2">
      <c r="A22" s="232" t="s">
        <v>624</v>
      </c>
      <c r="B22" s="233">
        <f>SUM(B23)</f>
        <v>168</v>
      </c>
      <c r="C22" s="234">
        <f>SUM(C23)</f>
        <v>220</v>
      </c>
    </row>
    <row r="23" spans="1:3" ht="13.5" thickBot="1" x14ac:dyDescent="0.25">
      <c r="A23" s="229" t="s">
        <v>625</v>
      </c>
      <c r="B23" s="230">
        <v>168</v>
      </c>
      <c r="C23" s="231">
        <v>220</v>
      </c>
    </row>
    <row r="24" spans="1:3" ht="13.5" thickTop="1" x14ac:dyDescent="0.2">
      <c r="A24" s="232" t="s">
        <v>626</v>
      </c>
      <c r="B24" s="233">
        <f>SUM(B25:B30)</f>
        <v>97827</v>
      </c>
      <c r="C24" s="234">
        <f>SUM(C25:C30)</f>
        <v>227273.3</v>
      </c>
    </row>
    <row r="25" spans="1:3" x14ac:dyDescent="0.2">
      <c r="A25" s="226" t="s">
        <v>627</v>
      </c>
      <c r="B25" s="227">
        <v>22200</v>
      </c>
      <c r="C25" s="228">
        <v>18272</v>
      </c>
    </row>
    <row r="26" spans="1:3" x14ac:dyDescent="0.2">
      <c r="A26" s="226" t="s">
        <v>628</v>
      </c>
      <c r="B26" s="227">
        <v>53900</v>
      </c>
      <c r="C26" s="228">
        <v>0</v>
      </c>
    </row>
    <row r="27" spans="1:3" x14ac:dyDescent="0.2">
      <c r="A27" s="226" t="s">
        <v>629</v>
      </c>
      <c r="B27" s="227">
        <v>3144</v>
      </c>
      <c r="C27" s="228">
        <v>185906.3</v>
      </c>
    </row>
    <row r="28" spans="1:3" x14ac:dyDescent="0.2">
      <c r="A28" s="226" t="s">
        <v>630</v>
      </c>
      <c r="B28" s="227">
        <v>1000</v>
      </c>
      <c r="C28" s="228">
        <v>16285</v>
      </c>
    </row>
    <row r="29" spans="1:3" x14ac:dyDescent="0.2">
      <c r="A29" s="223" t="s">
        <v>631</v>
      </c>
      <c r="B29" s="224">
        <v>4900</v>
      </c>
      <c r="C29" s="225">
        <v>0</v>
      </c>
    </row>
    <row r="30" spans="1:3" ht="13.5" thickBot="1" x14ac:dyDescent="0.25">
      <c r="A30" s="238" t="s">
        <v>632</v>
      </c>
      <c r="B30" s="239">
        <v>12683</v>
      </c>
      <c r="C30" s="240">
        <v>6810</v>
      </c>
    </row>
    <row r="31" spans="1:3" ht="13.5" thickTop="1" x14ac:dyDescent="0.2">
      <c r="A31" s="241" t="s">
        <v>633</v>
      </c>
      <c r="B31" s="242">
        <f>SUM(B32)</f>
        <v>0</v>
      </c>
      <c r="C31" s="243">
        <f>SUM(C32)</f>
        <v>8433.6</v>
      </c>
    </row>
    <row r="32" spans="1:3" ht="13.5" thickBot="1" x14ac:dyDescent="0.25">
      <c r="A32" s="244" t="s">
        <v>634</v>
      </c>
      <c r="B32" s="245">
        <v>0</v>
      </c>
      <c r="C32" s="246">
        <v>8433.6</v>
      </c>
    </row>
    <row r="33" spans="1:3" ht="14.25" thickTop="1" thickBot="1" x14ac:dyDescent="0.25">
      <c r="A33" s="247" t="s">
        <v>402</v>
      </c>
      <c r="B33" s="248">
        <f>B5+B14+B16+B18+B22+B24+B31</f>
        <v>346075</v>
      </c>
      <c r="C33" s="249">
        <f>C5+C14+C16+C18+C22+C24+C31</f>
        <v>542446.9</v>
      </c>
    </row>
    <row r="37" spans="1:3" x14ac:dyDescent="0.2">
      <c r="B37" s="250"/>
      <c r="C37" s="250"/>
    </row>
    <row r="57" spans="1:5" x14ac:dyDescent="0.2">
      <c r="D57" s="259"/>
      <c r="E57" s="259"/>
    </row>
    <row r="61" spans="1:5" x14ac:dyDescent="0.2">
      <c r="A61" s="409" t="s">
        <v>675</v>
      </c>
      <c r="B61" s="409"/>
      <c r="C61" s="409"/>
    </row>
  </sheetData>
  <mergeCells count="1">
    <mergeCell ref="A61:C61"/>
  </mergeCells>
  <pageMargins left="0.7" right="0.7" top="0.75" bottom="0.75" header="0.3" footer="0.3"/>
  <pageSetup paperSize="9" scale="95" orientation="portrait" r:id="rId1"/>
  <headerFooter>
    <oddHeader>&amp;RP10-002677/2022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C58"/>
  <sheetViews>
    <sheetView view="pageLayout" topLeftCell="A31" zoomScaleNormal="100" workbookViewId="0">
      <selection activeCell="A67" sqref="A67:E67"/>
    </sheetView>
  </sheetViews>
  <sheetFormatPr defaultColWidth="9.140625" defaultRowHeight="12.75" x14ac:dyDescent="0.2"/>
  <cols>
    <col min="1" max="1" width="42.7109375" style="215" bestFit="1" customWidth="1"/>
    <col min="2" max="2" width="20.7109375" style="215" customWidth="1"/>
    <col min="3" max="3" width="24.5703125" style="215" customWidth="1"/>
    <col min="4" max="16384" width="9.140625" style="215"/>
  </cols>
  <sheetData>
    <row r="1" spans="1:3" ht="16.5" x14ac:dyDescent="0.2">
      <c r="C1" s="125" t="s">
        <v>806</v>
      </c>
    </row>
    <row r="2" spans="1:3" ht="16.5" x14ac:dyDescent="0.2">
      <c r="A2" s="138" t="s">
        <v>720</v>
      </c>
    </row>
    <row r="3" spans="1:3" ht="13.5" thickBot="1" x14ac:dyDescent="0.25">
      <c r="C3" s="216" t="s">
        <v>240</v>
      </c>
    </row>
    <row r="4" spans="1:3" ht="13.5" thickBot="1" x14ac:dyDescent="0.25">
      <c r="A4" s="251" t="s">
        <v>607</v>
      </c>
      <c r="B4" s="252" t="s">
        <v>605</v>
      </c>
      <c r="C4" s="253" t="s">
        <v>606</v>
      </c>
    </row>
    <row r="5" spans="1:3" ht="13.5" thickTop="1" x14ac:dyDescent="0.2">
      <c r="A5" s="220" t="s">
        <v>635</v>
      </c>
      <c r="B5" s="221">
        <f>SUM(B6:B10)</f>
        <v>3616</v>
      </c>
      <c r="C5" s="222">
        <f>SUM(C6:C10)</f>
        <v>0</v>
      </c>
    </row>
    <row r="6" spans="1:3" x14ac:dyDescent="0.2">
      <c r="A6" s="223" t="s">
        <v>608</v>
      </c>
      <c r="B6" s="224">
        <v>100</v>
      </c>
      <c r="C6" s="225">
        <v>0</v>
      </c>
    </row>
    <row r="7" spans="1:3" x14ac:dyDescent="0.2">
      <c r="A7" s="223" t="s">
        <v>612</v>
      </c>
      <c r="B7" s="224">
        <v>552</v>
      </c>
      <c r="C7" s="225">
        <v>0</v>
      </c>
    </row>
    <row r="8" spans="1:3" x14ac:dyDescent="0.2">
      <c r="A8" s="223" t="s">
        <v>613</v>
      </c>
      <c r="B8" s="224">
        <v>567</v>
      </c>
      <c r="C8" s="225">
        <v>0</v>
      </c>
    </row>
    <row r="9" spans="1:3" x14ac:dyDescent="0.2">
      <c r="A9" s="223" t="s">
        <v>614</v>
      </c>
      <c r="B9" s="224">
        <v>167</v>
      </c>
      <c r="C9" s="225">
        <v>0</v>
      </c>
    </row>
    <row r="10" spans="1:3" ht="13.5" thickBot="1" x14ac:dyDescent="0.25">
      <c r="A10" s="238" t="s">
        <v>615</v>
      </c>
      <c r="B10" s="239">
        <v>2230</v>
      </c>
      <c r="C10" s="240">
        <v>0</v>
      </c>
    </row>
    <row r="11" spans="1:3" ht="13.5" thickTop="1" x14ac:dyDescent="0.2">
      <c r="A11" s="220" t="s">
        <v>636</v>
      </c>
      <c r="B11" s="221">
        <f>SUM(B12:B18)</f>
        <v>112640</v>
      </c>
      <c r="C11" s="222">
        <f>SUM(C12:C18)</f>
        <v>0</v>
      </c>
    </row>
    <row r="12" spans="1:3" x14ac:dyDescent="0.2">
      <c r="A12" s="223" t="s">
        <v>608</v>
      </c>
      <c r="B12" s="224">
        <v>60000</v>
      </c>
      <c r="C12" s="225">
        <v>0</v>
      </c>
    </row>
    <row r="13" spans="1:3" x14ac:dyDescent="0.2">
      <c r="A13" s="223" t="s">
        <v>610</v>
      </c>
      <c r="B13" s="224">
        <v>500</v>
      </c>
      <c r="C13" s="225">
        <v>0</v>
      </c>
    </row>
    <row r="14" spans="1:3" x14ac:dyDescent="0.2">
      <c r="A14" s="223" t="s">
        <v>611</v>
      </c>
      <c r="B14" s="224">
        <v>14000</v>
      </c>
      <c r="C14" s="225">
        <v>0</v>
      </c>
    </row>
    <row r="15" spans="1:3" x14ac:dyDescent="0.2">
      <c r="A15" s="223" t="s">
        <v>612</v>
      </c>
      <c r="B15" s="224">
        <v>9500</v>
      </c>
      <c r="C15" s="225">
        <v>0</v>
      </c>
    </row>
    <row r="16" spans="1:3" x14ac:dyDescent="0.2">
      <c r="A16" s="223" t="s">
        <v>613</v>
      </c>
      <c r="B16" s="224">
        <v>10000</v>
      </c>
      <c r="C16" s="225">
        <v>0</v>
      </c>
    </row>
    <row r="17" spans="1:3" x14ac:dyDescent="0.2">
      <c r="A17" s="223" t="s">
        <v>614</v>
      </c>
      <c r="B17" s="224">
        <v>13300</v>
      </c>
      <c r="C17" s="225">
        <v>0</v>
      </c>
    </row>
    <row r="18" spans="1:3" ht="13.5" thickBot="1" x14ac:dyDescent="0.25">
      <c r="A18" s="238" t="s">
        <v>615</v>
      </c>
      <c r="B18" s="230">
        <v>5340</v>
      </c>
      <c r="C18" s="240">
        <v>0</v>
      </c>
    </row>
    <row r="19" spans="1:3" ht="13.5" thickTop="1" x14ac:dyDescent="0.2">
      <c r="A19" s="220" t="s">
        <v>637</v>
      </c>
      <c r="B19" s="221">
        <f>SUM(B20:B24)</f>
        <v>46783</v>
      </c>
      <c r="C19" s="222">
        <f>SUM(C20:C24)</f>
        <v>0</v>
      </c>
    </row>
    <row r="20" spans="1:3" x14ac:dyDescent="0.2">
      <c r="A20" s="223" t="s">
        <v>608</v>
      </c>
      <c r="B20" s="224">
        <v>24000</v>
      </c>
      <c r="C20" s="225">
        <v>0</v>
      </c>
    </row>
    <row r="21" spans="1:3" x14ac:dyDescent="0.2">
      <c r="A21" s="223" t="s">
        <v>612</v>
      </c>
      <c r="B21" s="224">
        <v>5700</v>
      </c>
      <c r="C21" s="225">
        <v>0</v>
      </c>
    </row>
    <row r="22" spans="1:3" x14ac:dyDescent="0.2">
      <c r="A22" s="223" t="s">
        <v>613</v>
      </c>
      <c r="B22" s="224">
        <v>5620</v>
      </c>
      <c r="C22" s="225">
        <v>0</v>
      </c>
    </row>
    <row r="23" spans="1:3" x14ac:dyDescent="0.2">
      <c r="A23" s="223" t="s">
        <v>614</v>
      </c>
      <c r="B23" s="224">
        <v>5900</v>
      </c>
      <c r="C23" s="225">
        <v>0</v>
      </c>
    </row>
    <row r="24" spans="1:3" ht="13.5" thickBot="1" x14ac:dyDescent="0.25">
      <c r="A24" s="238" t="s">
        <v>615</v>
      </c>
      <c r="B24" s="239">
        <v>5563</v>
      </c>
      <c r="C24" s="240">
        <v>0</v>
      </c>
    </row>
    <row r="25" spans="1:3" ht="13.5" thickTop="1" x14ac:dyDescent="0.2">
      <c r="A25" s="220" t="s">
        <v>638</v>
      </c>
      <c r="B25" s="221">
        <f>SUM(B26:B27)</f>
        <v>1100</v>
      </c>
      <c r="C25" s="222">
        <f>SUM(C26:C27)</f>
        <v>0</v>
      </c>
    </row>
    <row r="26" spans="1:3" x14ac:dyDescent="0.2">
      <c r="A26" s="223" t="s">
        <v>608</v>
      </c>
      <c r="B26" s="224">
        <v>1000</v>
      </c>
      <c r="C26" s="225">
        <v>0</v>
      </c>
    </row>
    <row r="27" spans="1:3" ht="13.5" thickBot="1" x14ac:dyDescent="0.25">
      <c r="A27" s="238" t="s">
        <v>611</v>
      </c>
      <c r="B27" s="239">
        <v>100</v>
      </c>
      <c r="C27" s="240">
        <v>0</v>
      </c>
    </row>
    <row r="28" spans="1:3" ht="13.5" thickTop="1" x14ac:dyDescent="0.2">
      <c r="A28" s="220" t="s">
        <v>639</v>
      </c>
      <c r="B28" s="221">
        <f>SUM(B29:B30)</f>
        <v>0</v>
      </c>
      <c r="C28" s="222">
        <f>SUM(C29:C30)</f>
        <v>141</v>
      </c>
    </row>
    <row r="29" spans="1:3" x14ac:dyDescent="0.2">
      <c r="A29" s="223" t="s">
        <v>612</v>
      </c>
      <c r="B29" s="224">
        <v>0</v>
      </c>
      <c r="C29" s="225">
        <v>21</v>
      </c>
    </row>
    <row r="30" spans="1:3" ht="13.5" thickBot="1" x14ac:dyDescent="0.25">
      <c r="A30" s="238" t="s">
        <v>613</v>
      </c>
      <c r="B30" s="239">
        <v>0</v>
      </c>
      <c r="C30" s="240">
        <v>120</v>
      </c>
    </row>
    <row r="31" spans="1:3" ht="13.5" thickTop="1" x14ac:dyDescent="0.2">
      <c r="A31" s="220" t="s">
        <v>640</v>
      </c>
      <c r="B31" s="221">
        <f>SUM(B32:B38)</f>
        <v>0</v>
      </c>
      <c r="C31" s="222">
        <f>SUM(C32:C38)</f>
        <v>283116</v>
      </c>
    </row>
    <row r="32" spans="1:3" x14ac:dyDescent="0.2">
      <c r="A32" s="223" t="s">
        <v>608</v>
      </c>
      <c r="B32" s="224">
        <v>0</v>
      </c>
      <c r="C32" s="225">
        <v>7650</v>
      </c>
    </row>
    <row r="33" spans="1:3" x14ac:dyDescent="0.2">
      <c r="A33" s="223" t="s">
        <v>609</v>
      </c>
      <c r="B33" s="224">
        <v>0</v>
      </c>
      <c r="C33" s="225">
        <v>150</v>
      </c>
    </row>
    <row r="34" spans="1:3" x14ac:dyDescent="0.2">
      <c r="A34" s="223" t="s">
        <v>610</v>
      </c>
      <c r="B34" s="224">
        <v>0</v>
      </c>
      <c r="C34" s="228">
        <v>5600</v>
      </c>
    </row>
    <row r="35" spans="1:3" x14ac:dyDescent="0.2">
      <c r="A35" s="223" t="s">
        <v>612</v>
      </c>
      <c r="B35" s="224">
        <v>0</v>
      </c>
      <c r="C35" s="225">
        <v>67928</v>
      </c>
    </row>
    <row r="36" spans="1:3" x14ac:dyDescent="0.2">
      <c r="A36" s="223" t="s">
        <v>613</v>
      </c>
      <c r="B36" s="224">
        <v>0</v>
      </c>
      <c r="C36" s="225">
        <v>89124</v>
      </c>
    </row>
    <row r="37" spans="1:3" x14ac:dyDescent="0.2">
      <c r="A37" s="223" t="s">
        <v>614</v>
      </c>
      <c r="B37" s="224">
        <v>0</v>
      </c>
      <c r="C37" s="225">
        <v>100988</v>
      </c>
    </row>
    <row r="38" spans="1:3" ht="13.5" thickBot="1" x14ac:dyDescent="0.25">
      <c r="A38" s="238" t="s">
        <v>615</v>
      </c>
      <c r="B38" s="239">
        <v>0</v>
      </c>
      <c r="C38" s="240">
        <v>11676</v>
      </c>
    </row>
    <row r="39" spans="1:3" ht="13.5" thickTop="1" x14ac:dyDescent="0.2">
      <c r="A39" s="220" t="s">
        <v>641</v>
      </c>
      <c r="B39" s="221">
        <f>SUM(B40:B43)</f>
        <v>0</v>
      </c>
      <c r="C39" s="222">
        <f>SUM(C40:C43)</f>
        <v>5888</v>
      </c>
    </row>
    <row r="40" spans="1:3" x14ac:dyDescent="0.2">
      <c r="A40" s="223" t="s">
        <v>608</v>
      </c>
      <c r="B40" s="224">
        <v>0</v>
      </c>
      <c r="C40" s="225">
        <v>140</v>
      </c>
    </row>
    <row r="41" spans="1:3" x14ac:dyDescent="0.2">
      <c r="A41" s="223" t="s">
        <v>612</v>
      </c>
      <c r="B41" s="224">
        <v>0</v>
      </c>
      <c r="C41" s="225">
        <v>1007</v>
      </c>
    </row>
    <row r="42" spans="1:3" x14ac:dyDescent="0.2">
      <c r="A42" s="223" t="s">
        <v>613</v>
      </c>
      <c r="B42" s="224">
        <v>0</v>
      </c>
      <c r="C42" s="225">
        <v>580</v>
      </c>
    </row>
    <row r="43" spans="1:3" ht="13.5" thickBot="1" x14ac:dyDescent="0.25">
      <c r="A43" s="238" t="s">
        <v>614</v>
      </c>
      <c r="B43" s="239">
        <v>0</v>
      </c>
      <c r="C43" s="240">
        <v>4161</v>
      </c>
    </row>
    <row r="44" spans="1:3" ht="14.25" thickTop="1" thickBot="1" x14ac:dyDescent="0.25">
      <c r="A44" s="247" t="s">
        <v>402</v>
      </c>
      <c r="B44" s="248">
        <f>B5+B11+B19+B25+B28+B31+B39</f>
        <v>164139</v>
      </c>
      <c r="C44" s="249">
        <f>C5+C11+C19+C25+C28+C31+C39</f>
        <v>289145</v>
      </c>
    </row>
    <row r="46" spans="1:3" x14ac:dyDescent="0.2">
      <c r="B46" s="250"/>
      <c r="C46" s="250"/>
    </row>
    <row r="58" spans="1:3" x14ac:dyDescent="0.2">
      <c r="A58" s="409" t="s">
        <v>676</v>
      </c>
      <c r="B58" s="409"/>
      <c r="C58" s="409"/>
    </row>
  </sheetData>
  <mergeCells count="1">
    <mergeCell ref="A58:C58"/>
  </mergeCells>
  <pageMargins left="0.7" right="0.7" top="0.75" bottom="0.75" header="0.3" footer="0.3"/>
  <pageSetup paperSize="9" scale="99" orientation="portrait" r:id="rId1"/>
  <headerFooter>
    <oddHeader>&amp;RP10-002677/2022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G67"/>
  <sheetViews>
    <sheetView view="pageLayout" topLeftCell="A46" zoomScaleNormal="100" workbookViewId="0">
      <selection activeCell="A67" sqref="A67:E67"/>
    </sheetView>
  </sheetViews>
  <sheetFormatPr defaultColWidth="11.7109375" defaultRowHeight="14.25" x14ac:dyDescent="0.2"/>
  <cols>
    <col min="1" max="1" width="10.140625" style="38" customWidth="1"/>
    <col min="2" max="2" width="8.140625" style="38" customWidth="1"/>
    <col min="3" max="3" width="14.28515625" style="38" customWidth="1"/>
    <col min="4" max="4" width="64.42578125" style="38" customWidth="1"/>
    <col min="5" max="5" width="14.42578125" style="39" customWidth="1"/>
    <col min="6" max="16384" width="11.7109375" style="38"/>
  </cols>
  <sheetData>
    <row r="1" spans="1:7" ht="16.5" x14ac:dyDescent="0.2">
      <c r="B1" s="28"/>
      <c r="C1" s="28"/>
      <c r="D1" s="28"/>
      <c r="E1" s="125" t="s">
        <v>727</v>
      </c>
    </row>
    <row r="2" spans="1:7" ht="16.5" x14ac:dyDescent="0.2">
      <c r="A2" s="28" t="s">
        <v>239</v>
      </c>
      <c r="B2" s="28"/>
      <c r="C2" s="28"/>
      <c r="D2" s="28"/>
      <c r="E2" s="75" t="s">
        <v>240</v>
      </c>
    </row>
    <row r="3" spans="1:7" ht="16.5" x14ac:dyDescent="0.2">
      <c r="A3" s="28"/>
      <c r="B3" s="28"/>
      <c r="C3" s="28"/>
      <c r="D3" s="68"/>
      <c r="E3" s="28"/>
      <c r="F3" s="29"/>
      <c r="G3" s="40"/>
    </row>
    <row r="4" spans="1:7" x14ac:dyDescent="0.2">
      <c r="A4" s="69" t="s">
        <v>0</v>
      </c>
      <c r="B4" s="70" t="s">
        <v>1</v>
      </c>
      <c r="C4" s="69" t="s">
        <v>334</v>
      </c>
      <c r="D4" s="31" t="s">
        <v>238</v>
      </c>
      <c r="E4" s="30" t="s">
        <v>682</v>
      </c>
    </row>
    <row r="5" spans="1:7" x14ac:dyDescent="0.2">
      <c r="A5" s="71"/>
      <c r="B5" s="72"/>
      <c r="C5" s="71"/>
      <c r="D5" s="72"/>
      <c r="E5" s="73" t="s">
        <v>333</v>
      </c>
    </row>
    <row r="6" spans="1:7" x14ac:dyDescent="0.2">
      <c r="A6" s="32"/>
      <c r="B6" s="33"/>
      <c r="C6" s="32"/>
      <c r="D6" s="33"/>
      <c r="E6" s="32">
        <v>2022</v>
      </c>
    </row>
    <row r="7" spans="1:7" x14ac:dyDescent="0.2">
      <c r="A7" s="11" t="s">
        <v>2</v>
      </c>
      <c r="B7" s="11" t="s">
        <v>3</v>
      </c>
      <c r="C7" s="34"/>
      <c r="D7" s="11" t="s">
        <v>4</v>
      </c>
      <c r="E7" s="12">
        <v>50</v>
      </c>
    </row>
    <row r="8" spans="1:7" x14ac:dyDescent="0.2">
      <c r="A8" s="11" t="s">
        <v>2</v>
      </c>
      <c r="B8" s="11" t="s">
        <v>5</v>
      </c>
      <c r="C8" s="34"/>
      <c r="D8" s="11" t="s">
        <v>6</v>
      </c>
      <c r="E8" s="12">
        <v>50</v>
      </c>
    </row>
    <row r="9" spans="1:7" x14ac:dyDescent="0.2">
      <c r="A9" s="17" t="s">
        <v>2</v>
      </c>
      <c r="B9" s="406" t="s">
        <v>7</v>
      </c>
      <c r="C9" s="407"/>
      <c r="D9" s="408"/>
      <c r="E9" s="18">
        <f t="shared" ref="E9" si="0">SUM(E7:E8)</f>
        <v>100</v>
      </c>
    </row>
    <row r="10" spans="1:7" x14ac:dyDescent="0.2">
      <c r="A10" s="11" t="s">
        <v>8</v>
      </c>
      <c r="B10" s="11" t="s">
        <v>3</v>
      </c>
      <c r="C10" s="34"/>
      <c r="D10" s="11" t="s">
        <v>4</v>
      </c>
      <c r="E10" s="12">
        <v>150</v>
      </c>
    </row>
    <row r="11" spans="1:7" x14ac:dyDescent="0.2">
      <c r="A11" s="11" t="s">
        <v>8</v>
      </c>
      <c r="B11" s="11" t="s">
        <v>5</v>
      </c>
      <c r="C11" s="34"/>
      <c r="D11" s="11" t="s">
        <v>6</v>
      </c>
      <c r="E11" s="12">
        <v>50</v>
      </c>
    </row>
    <row r="12" spans="1:7" x14ac:dyDescent="0.2">
      <c r="A12" s="11" t="s">
        <v>8</v>
      </c>
      <c r="B12" s="11" t="s">
        <v>9</v>
      </c>
      <c r="C12" s="34"/>
      <c r="D12" s="11" t="s">
        <v>12</v>
      </c>
      <c r="E12" s="12">
        <v>400</v>
      </c>
    </row>
    <row r="13" spans="1:7" x14ac:dyDescent="0.2">
      <c r="A13" s="11" t="s">
        <v>8</v>
      </c>
      <c r="B13" s="11" t="s">
        <v>9</v>
      </c>
      <c r="C13" s="16" t="s">
        <v>10</v>
      </c>
      <c r="D13" s="11" t="s">
        <v>12</v>
      </c>
      <c r="E13" s="12">
        <v>20</v>
      </c>
    </row>
    <row r="14" spans="1:7" x14ac:dyDescent="0.2">
      <c r="A14" s="11" t="s">
        <v>8</v>
      </c>
      <c r="B14" s="11" t="s">
        <v>9</v>
      </c>
      <c r="C14" s="16" t="s">
        <v>11</v>
      </c>
      <c r="D14" s="11" t="s">
        <v>12</v>
      </c>
      <c r="E14" s="12">
        <v>369</v>
      </c>
    </row>
    <row r="15" spans="1:7" x14ac:dyDescent="0.2">
      <c r="A15" s="11" t="s">
        <v>8</v>
      </c>
      <c r="B15" s="11" t="s">
        <v>13</v>
      </c>
      <c r="C15" s="34"/>
      <c r="D15" s="11" t="s">
        <v>14</v>
      </c>
      <c r="E15" s="12">
        <v>20</v>
      </c>
    </row>
    <row r="16" spans="1:7" x14ac:dyDescent="0.2">
      <c r="A16" s="22" t="s">
        <v>8</v>
      </c>
      <c r="B16" s="406" t="s">
        <v>15</v>
      </c>
      <c r="C16" s="407"/>
      <c r="D16" s="408"/>
      <c r="E16" s="23">
        <f t="shared" ref="E16" si="1">SUM(E10:E15)</f>
        <v>1009</v>
      </c>
    </row>
    <row r="17" spans="1:5" x14ac:dyDescent="0.2">
      <c r="A17" s="92" t="s">
        <v>16</v>
      </c>
      <c r="B17" s="93"/>
      <c r="C17" s="94"/>
      <c r="D17" s="94"/>
      <c r="E17" s="89">
        <f t="shared" ref="E17" si="2">E9+E16</f>
        <v>1109</v>
      </c>
    </row>
    <row r="18" spans="1:5" x14ac:dyDescent="0.2">
      <c r="B18" s="39"/>
    </row>
    <row r="19" spans="1:5" x14ac:dyDescent="0.2">
      <c r="B19" s="39"/>
    </row>
    <row r="20" spans="1:5" x14ac:dyDescent="0.2">
      <c r="B20" s="39"/>
    </row>
    <row r="21" spans="1:5" x14ac:dyDescent="0.2">
      <c r="B21" s="39"/>
    </row>
    <row r="64" spans="5:5" x14ac:dyDescent="0.2">
      <c r="E64" s="38"/>
    </row>
    <row r="67" spans="1:5" x14ac:dyDescent="0.2">
      <c r="A67" s="409" t="s">
        <v>650</v>
      </c>
      <c r="B67" s="409"/>
      <c r="C67" s="409"/>
      <c r="D67" s="409"/>
      <c r="E67" s="409"/>
    </row>
  </sheetData>
  <mergeCells count="3">
    <mergeCell ref="B9:D9"/>
    <mergeCell ref="B16:D16"/>
    <mergeCell ref="A67:E67"/>
  </mergeCells>
  <pageMargins left="0.7" right="0.7" top="0.75" bottom="0.75" header="0.3" footer="0.3"/>
  <pageSetup paperSize="9" scale="78" orientation="portrait" r:id="rId1"/>
  <headerFooter>
    <oddHeader>&amp;RP10-002677/2022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C64"/>
  <sheetViews>
    <sheetView view="pageLayout" topLeftCell="A43" zoomScaleNormal="100" workbookViewId="0">
      <selection activeCell="A67" sqref="A67:E67"/>
    </sheetView>
  </sheetViews>
  <sheetFormatPr defaultColWidth="9.140625" defaultRowHeight="12.75" x14ac:dyDescent="0.2"/>
  <cols>
    <col min="1" max="1" width="43.28515625" style="215" customWidth="1"/>
    <col min="2" max="2" width="27" style="215" customWidth="1"/>
    <col min="3" max="3" width="26.5703125" style="215" customWidth="1"/>
    <col min="4" max="16384" width="9.140625" style="215"/>
  </cols>
  <sheetData>
    <row r="1" spans="1:3" ht="16.5" x14ac:dyDescent="0.2">
      <c r="C1" s="125" t="s">
        <v>807</v>
      </c>
    </row>
    <row r="2" spans="1:3" ht="16.5" x14ac:dyDescent="0.2">
      <c r="A2" s="138" t="s">
        <v>721</v>
      </c>
    </row>
    <row r="3" spans="1:3" ht="13.5" thickBot="1" x14ac:dyDescent="0.25">
      <c r="C3" s="216" t="s">
        <v>240</v>
      </c>
    </row>
    <row r="4" spans="1:3" ht="13.5" thickBot="1" x14ac:dyDescent="0.25">
      <c r="A4" s="251" t="s">
        <v>626</v>
      </c>
      <c r="B4" s="252" t="s">
        <v>605</v>
      </c>
      <c r="C4" s="253" t="s">
        <v>606</v>
      </c>
    </row>
    <row r="5" spans="1:3" ht="13.5" thickTop="1" x14ac:dyDescent="0.2">
      <c r="A5" s="220" t="s">
        <v>635</v>
      </c>
      <c r="B5" s="221">
        <f>SUM(B6)</f>
        <v>210</v>
      </c>
      <c r="C5" s="222">
        <f>SUM(C6)</f>
        <v>0</v>
      </c>
    </row>
    <row r="6" spans="1:3" ht="13.5" thickBot="1" x14ac:dyDescent="0.25">
      <c r="A6" s="238" t="s">
        <v>632</v>
      </c>
      <c r="B6" s="239">
        <v>210</v>
      </c>
      <c r="C6" s="240">
        <v>0</v>
      </c>
    </row>
    <row r="7" spans="1:3" ht="13.5" thickTop="1" x14ac:dyDescent="0.2">
      <c r="A7" s="220" t="s">
        <v>636</v>
      </c>
      <c r="B7" s="221">
        <f>SUM(B8:B11)</f>
        <v>69103</v>
      </c>
      <c r="C7" s="222">
        <f>SUM(C8:C11)</f>
        <v>0</v>
      </c>
    </row>
    <row r="8" spans="1:3" x14ac:dyDescent="0.2">
      <c r="A8" s="223" t="s">
        <v>627</v>
      </c>
      <c r="B8" s="227">
        <v>16000</v>
      </c>
      <c r="C8" s="225">
        <v>0</v>
      </c>
    </row>
    <row r="9" spans="1:3" x14ac:dyDescent="0.2">
      <c r="A9" s="223" t="s">
        <v>628</v>
      </c>
      <c r="B9" s="227">
        <v>43000</v>
      </c>
      <c r="C9" s="225">
        <v>0</v>
      </c>
    </row>
    <row r="10" spans="1:3" x14ac:dyDescent="0.2">
      <c r="A10" s="223" t="s">
        <v>630</v>
      </c>
      <c r="B10" s="224">
        <v>200</v>
      </c>
      <c r="C10" s="225">
        <v>0</v>
      </c>
    </row>
    <row r="11" spans="1:3" ht="13.5" thickBot="1" x14ac:dyDescent="0.25">
      <c r="A11" s="238" t="s">
        <v>632</v>
      </c>
      <c r="B11" s="239">
        <v>9903</v>
      </c>
      <c r="C11" s="240">
        <v>0</v>
      </c>
    </row>
    <row r="12" spans="1:3" ht="13.5" thickTop="1" x14ac:dyDescent="0.2">
      <c r="A12" s="220" t="s">
        <v>637</v>
      </c>
      <c r="B12" s="221">
        <f>SUM(B13:B18)</f>
        <v>24620</v>
      </c>
      <c r="C12" s="222">
        <f>SUM(C13:C18)</f>
        <v>0</v>
      </c>
    </row>
    <row r="13" spans="1:3" x14ac:dyDescent="0.2">
      <c r="A13" s="223" t="s">
        <v>627</v>
      </c>
      <c r="B13" s="224">
        <v>6000</v>
      </c>
      <c r="C13" s="225">
        <v>0</v>
      </c>
    </row>
    <row r="14" spans="1:3" x14ac:dyDescent="0.2">
      <c r="A14" s="223" t="s">
        <v>628</v>
      </c>
      <c r="B14" s="224">
        <v>10700</v>
      </c>
      <c r="C14" s="225">
        <v>0</v>
      </c>
    </row>
    <row r="15" spans="1:3" x14ac:dyDescent="0.2">
      <c r="A15" s="223" t="s">
        <v>629</v>
      </c>
      <c r="B15" s="224">
        <v>500</v>
      </c>
      <c r="C15" s="225">
        <v>0</v>
      </c>
    </row>
    <row r="16" spans="1:3" x14ac:dyDescent="0.2">
      <c r="A16" s="223" t="s">
        <v>630</v>
      </c>
      <c r="B16" s="224">
        <v>200</v>
      </c>
      <c r="C16" s="225">
        <v>0</v>
      </c>
    </row>
    <row r="17" spans="1:3" x14ac:dyDescent="0.2">
      <c r="A17" s="223" t="s">
        <v>631</v>
      </c>
      <c r="B17" s="224">
        <v>4700</v>
      </c>
      <c r="C17" s="225">
        <v>0</v>
      </c>
    </row>
    <row r="18" spans="1:3" ht="13.5" thickBot="1" x14ac:dyDescent="0.25">
      <c r="A18" s="238" t="s">
        <v>632</v>
      </c>
      <c r="B18" s="239">
        <v>2520</v>
      </c>
      <c r="C18" s="240">
        <v>0</v>
      </c>
    </row>
    <row r="19" spans="1:3" ht="13.5" thickTop="1" x14ac:dyDescent="0.2">
      <c r="A19" s="220" t="s">
        <v>638</v>
      </c>
      <c r="B19" s="221">
        <f>SUM(B20:B25)</f>
        <v>1750</v>
      </c>
      <c r="C19" s="222">
        <f>SUM(C20:C25)</f>
        <v>0</v>
      </c>
    </row>
    <row r="20" spans="1:3" x14ac:dyDescent="0.2">
      <c r="A20" s="223" t="s">
        <v>627</v>
      </c>
      <c r="B20" s="224">
        <v>200</v>
      </c>
      <c r="C20" s="225">
        <v>0</v>
      </c>
    </row>
    <row r="21" spans="1:3" x14ac:dyDescent="0.2">
      <c r="A21" s="223" t="s">
        <v>628</v>
      </c>
      <c r="B21" s="224">
        <v>200</v>
      </c>
      <c r="C21" s="225">
        <v>0</v>
      </c>
    </row>
    <row r="22" spans="1:3" x14ac:dyDescent="0.2">
      <c r="A22" s="223" t="s">
        <v>629</v>
      </c>
      <c r="B22" s="224">
        <v>500</v>
      </c>
      <c r="C22" s="225">
        <v>0</v>
      </c>
    </row>
    <row r="23" spans="1:3" x14ac:dyDescent="0.2">
      <c r="A23" s="223" t="s">
        <v>630</v>
      </c>
      <c r="B23" s="224">
        <v>600</v>
      </c>
      <c r="C23" s="225">
        <v>0</v>
      </c>
    </row>
    <row r="24" spans="1:3" x14ac:dyDescent="0.2">
      <c r="A24" s="223" t="s">
        <v>631</v>
      </c>
      <c r="B24" s="224">
        <v>200</v>
      </c>
      <c r="C24" s="225">
        <v>0</v>
      </c>
    </row>
    <row r="25" spans="1:3" ht="13.5" thickBot="1" x14ac:dyDescent="0.25">
      <c r="A25" s="238" t="s">
        <v>632</v>
      </c>
      <c r="B25" s="239">
        <v>50</v>
      </c>
      <c r="C25" s="240">
        <v>0</v>
      </c>
    </row>
    <row r="26" spans="1:3" s="254" customFormat="1" ht="13.5" thickTop="1" x14ac:dyDescent="0.2">
      <c r="A26" s="232" t="s">
        <v>642</v>
      </c>
      <c r="B26" s="233">
        <f>SUM(B27)</f>
        <v>2144</v>
      </c>
      <c r="C26" s="234">
        <v>0</v>
      </c>
    </row>
    <row r="27" spans="1:3" s="254" customFormat="1" ht="13.5" thickBot="1" x14ac:dyDescent="0.25">
      <c r="A27" s="255" t="s">
        <v>643</v>
      </c>
      <c r="B27" s="256">
        <v>2144</v>
      </c>
      <c r="C27" s="257">
        <v>0</v>
      </c>
    </row>
    <row r="28" spans="1:3" ht="13.5" thickTop="1" x14ac:dyDescent="0.2">
      <c r="A28" s="220" t="s">
        <v>639</v>
      </c>
      <c r="B28" s="221">
        <f>SUM(B29)</f>
        <v>0</v>
      </c>
      <c r="C28" s="222">
        <f>SUM(C29)</f>
        <v>700</v>
      </c>
    </row>
    <row r="29" spans="1:3" ht="13.5" thickBot="1" x14ac:dyDescent="0.25">
      <c r="A29" s="238" t="s">
        <v>630</v>
      </c>
      <c r="B29" s="239">
        <v>0</v>
      </c>
      <c r="C29" s="240">
        <v>700</v>
      </c>
    </row>
    <row r="30" spans="1:3" ht="13.5" thickTop="1" x14ac:dyDescent="0.2">
      <c r="A30" s="220" t="s">
        <v>640</v>
      </c>
      <c r="B30" s="221">
        <f>SUM(B31:B32)</f>
        <v>0</v>
      </c>
      <c r="C30" s="222">
        <f>SUM(C31:C32)</f>
        <v>15207</v>
      </c>
    </row>
    <row r="31" spans="1:3" x14ac:dyDescent="0.2">
      <c r="A31" s="223" t="s">
        <v>630</v>
      </c>
      <c r="B31" s="224">
        <v>0</v>
      </c>
      <c r="C31" s="225">
        <v>8507</v>
      </c>
    </row>
    <row r="32" spans="1:3" ht="13.5" thickBot="1" x14ac:dyDescent="0.25">
      <c r="A32" s="238" t="s">
        <v>632</v>
      </c>
      <c r="B32" s="239">
        <v>0</v>
      </c>
      <c r="C32" s="240">
        <v>6700</v>
      </c>
    </row>
    <row r="33" spans="1:3" ht="13.5" thickTop="1" x14ac:dyDescent="0.2">
      <c r="A33" s="220" t="s">
        <v>641</v>
      </c>
      <c r="B33" s="221">
        <f>SUM(B34:B35)</f>
        <v>0</v>
      </c>
      <c r="C33" s="222">
        <f>SUM(C34:C35)</f>
        <v>188</v>
      </c>
    </row>
    <row r="34" spans="1:3" x14ac:dyDescent="0.2">
      <c r="A34" s="223" t="s">
        <v>630</v>
      </c>
      <c r="B34" s="224">
        <v>0</v>
      </c>
      <c r="C34" s="225">
        <v>78</v>
      </c>
    </row>
    <row r="35" spans="1:3" ht="13.5" thickBot="1" x14ac:dyDescent="0.25">
      <c r="A35" s="238" t="s">
        <v>632</v>
      </c>
      <c r="B35" s="239">
        <v>0</v>
      </c>
      <c r="C35" s="240">
        <v>110</v>
      </c>
    </row>
    <row r="36" spans="1:3" ht="13.5" thickTop="1" x14ac:dyDescent="0.2">
      <c r="A36" s="220" t="s">
        <v>644</v>
      </c>
      <c r="B36" s="221">
        <f>SUM(B37:B39)</f>
        <v>0</v>
      </c>
      <c r="C36" s="222">
        <f>SUM(C37:C39)</f>
        <v>211178.3</v>
      </c>
    </row>
    <row r="37" spans="1:3" x14ac:dyDescent="0.2">
      <c r="A37" s="223" t="s">
        <v>627</v>
      </c>
      <c r="B37" s="224">
        <v>0</v>
      </c>
      <c r="C37" s="225">
        <v>18272</v>
      </c>
    </row>
    <row r="38" spans="1:3" x14ac:dyDescent="0.2">
      <c r="A38" s="223" t="s">
        <v>629</v>
      </c>
      <c r="B38" s="224">
        <v>0</v>
      </c>
      <c r="C38" s="225">
        <v>185906.3</v>
      </c>
    </row>
    <row r="39" spans="1:3" ht="13.5" thickBot="1" x14ac:dyDescent="0.25">
      <c r="A39" s="238" t="s">
        <v>630</v>
      </c>
      <c r="B39" s="239">
        <v>0</v>
      </c>
      <c r="C39" s="240">
        <v>7000</v>
      </c>
    </row>
    <row r="40" spans="1:3" ht="14.25" thickTop="1" thickBot="1" x14ac:dyDescent="0.25">
      <c r="A40" s="247" t="s">
        <v>402</v>
      </c>
      <c r="B40" s="248">
        <f>SUM(B5,B7,B12,B19,B26,B28,B30,B33,B36)</f>
        <v>97827</v>
      </c>
      <c r="C40" s="249">
        <f>C5+C7+C12+C19+C28+C30+C33+C36</f>
        <v>227273.3</v>
      </c>
    </row>
    <row r="64" spans="1:3" x14ac:dyDescent="0.2">
      <c r="A64" s="409" t="s">
        <v>677</v>
      </c>
      <c r="B64" s="409"/>
      <c r="C64" s="409"/>
    </row>
  </sheetData>
  <mergeCells count="1">
    <mergeCell ref="A64:C64"/>
  </mergeCells>
  <pageMargins left="0.7" right="0.7" top="0.75" bottom="0.75" header="0.3" footer="0.3"/>
  <pageSetup paperSize="9" scale="90" fitToHeight="0" orientation="portrait" r:id="rId1"/>
  <headerFooter>
    <oddHeader>&amp;RP10-002677/2022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C63"/>
  <sheetViews>
    <sheetView view="pageLayout" topLeftCell="A43" zoomScaleNormal="100" workbookViewId="0">
      <selection activeCell="C48" sqref="C48"/>
    </sheetView>
  </sheetViews>
  <sheetFormatPr defaultColWidth="9.140625" defaultRowHeight="12.75" x14ac:dyDescent="0.2"/>
  <cols>
    <col min="1" max="1" width="45" style="215" customWidth="1"/>
    <col min="2" max="2" width="23.42578125" style="215" customWidth="1"/>
    <col min="3" max="3" width="26.42578125" style="215" customWidth="1"/>
    <col min="4" max="16384" width="9.140625" style="215"/>
  </cols>
  <sheetData>
    <row r="1" spans="1:3" ht="16.5" x14ac:dyDescent="0.2">
      <c r="C1" s="125" t="s">
        <v>808</v>
      </c>
    </row>
    <row r="2" spans="1:3" ht="16.5" x14ac:dyDescent="0.2">
      <c r="A2" s="138" t="s">
        <v>722</v>
      </c>
    </row>
    <row r="3" spans="1:3" ht="13.5" thickBot="1" x14ac:dyDescent="0.25">
      <c r="C3" s="216" t="s">
        <v>240</v>
      </c>
    </row>
    <row r="4" spans="1:3" ht="13.5" thickBot="1" x14ac:dyDescent="0.25">
      <c r="A4" s="251" t="s">
        <v>645</v>
      </c>
      <c r="B4" s="252" t="s">
        <v>605</v>
      </c>
      <c r="C4" s="253" t="s">
        <v>606</v>
      </c>
    </row>
    <row r="5" spans="1:3" ht="13.5" thickTop="1" x14ac:dyDescent="0.2">
      <c r="A5" s="220" t="s">
        <v>635</v>
      </c>
      <c r="B5" s="221">
        <f>SUM(B6:B7)</f>
        <v>2015</v>
      </c>
      <c r="C5" s="222">
        <f>SUM(C6:C7)</f>
        <v>0</v>
      </c>
    </row>
    <row r="6" spans="1:3" x14ac:dyDescent="0.2">
      <c r="A6" s="223" t="s">
        <v>621</v>
      </c>
      <c r="B6" s="224">
        <v>15</v>
      </c>
      <c r="C6" s="225">
        <v>0</v>
      </c>
    </row>
    <row r="7" spans="1:3" ht="13.5" thickBot="1" x14ac:dyDescent="0.25">
      <c r="A7" s="238" t="s">
        <v>622</v>
      </c>
      <c r="B7" s="239">
        <v>2000</v>
      </c>
      <c r="C7" s="240">
        <v>0</v>
      </c>
    </row>
    <row r="8" spans="1:3" ht="13.5" thickTop="1" x14ac:dyDescent="0.2">
      <c r="A8" s="220" t="s">
        <v>636</v>
      </c>
      <c r="B8" s="221">
        <f>SUM(B9)</f>
        <v>1000</v>
      </c>
      <c r="C8" s="222">
        <f>SUM(C9)</f>
        <v>0</v>
      </c>
    </row>
    <row r="9" spans="1:3" ht="13.5" thickBot="1" x14ac:dyDescent="0.25">
      <c r="A9" s="238" t="s">
        <v>622</v>
      </c>
      <c r="B9" s="239">
        <v>1000</v>
      </c>
      <c r="C9" s="240">
        <v>0</v>
      </c>
    </row>
    <row r="10" spans="1:3" ht="13.5" thickTop="1" x14ac:dyDescent="0.2">
      <c r="A10" s="220" t="s">
        <v>637</v>
      </c>
      <c r="B10" s="221">
        <f>SUM(B11:B15)</f>
        <v>9421</v>
      </c>
      <c r="C10" s="222">
        <f>SUM(C11:C15)</f>
        <v>0</v>
      </c>
    </row>
    <row r="11" spans="1:3" x14ac:dyDescent="0.2">
      <c r="A11" s="223" t="s">
        <v>619</v>
      </c>
      <c r="B11" s="224">
        <v>110</v>
      </c>
      <c r="C11" s="225">
        <v>0</v>
      </c>
    </row>
    <row r="12" spans="1:3" x14ac:dyDescent="0.2">
      <c r="A12" s="223" t="s">
        <v>625</v>
      </c>
      <c r="B12" s="224">
        <v>168</v>
      </c>
      <c r="C12" s="225">
        <v>0</v>
      </c>
    </row>
    <row r="13" spans="1:3" x14ac:dyDescent="0.2">
      <c r="A13" s="223" t="s">
        <v>621</v>
      </c>
      <c r="B13" s="224">
        <v>4923</v>
      </c>
      <c r="C13" s="225">
        <v>0</v>
      </c>
    </row>
    <row r="14" spans="1:3" x14ac:dyDescent="0.2">
      <c r="A14" s="223" t="s">
        <v>622</v>
      </c>
      <c r="B14" s="224">
        <v>3570</v>
      </c>
      <c r="C14" s="225">
        <v>0</v>
      </c>
    </row>
    <row r="15" spans="1:3" ht="13.5" thickBot="1" x14ac:dyDescent="0.25">
      <c r="A15" s="238" t="s">
        <v>623</v>
      </c>
      <c r="B15" s="239">
        <v>650</v>
      </c>
      <c r="C15" s="225">
        <v>0</v>
      </c>
    </row>
    <row r="16" spans="1:3" ht="13.5" thickTop="1" x14ac:dyDescent="0.2">
      <c r="A16" s="220" t="s">
        <v>646</v>
      </c>
      <c r="B16" s="221">
        <f>SUM(B17)</f>
        <v>66673</v>
      </c>
      <c r="C16" s="222">
        <f>SUM(C17)</f>
        <v>0</v>
      </c>
    </row>
    <row r="17" spans="1:3" s="254" customFormat="1" ht="13.5" thickBot="1" x14ac:dyDescent="0.25">
      <c r="A17" s="229" t="s">
        <v>621</v>
      </c>
      <c r="B17" s="230">
        <v>66673</v>
      </c>
      <c r="C17" s="231">
        <v>0</v>
      </c>
    </row>
    <row r="18" spans="1:3" ht="13.5" thickTop="1" x14ac:dyDescent="0.2">
      <c r="A18" s="220" t="s">
        <v>638</v>
      </c>
      <c r="B18" s="221">
        <v>5000</v>
      </c>
      <c r="C18" s="222">
        <v>0</v>
      </c>
    </row>
    <row r="19" spans="1:3" ht="13.5" thickBot="1" x14ac:dyDescent="0.25">
      <c r="A19" s="238" t="s">
        <v>619</v>
      </c>
      <c r="B19" s="239">
        <v>5000</v>
      </c>
      <c r="C19" s="240">
        <v>0</v>
      </c>
    </row>
    <row r="20" spans="1:3" ht="13.5" thickTop="1" x14ac:dyDescent="0.2">
      <c r="A20" s="220" t="s">
        <v>639</v>
      </c>
      <c r="B20" s="221">
        <f>SUM(B21:B22)</f>
        <v>0</v>
      </c>
      <c r="C20" s="222">
        <f>SUM(C21:C23)</f>
        <v>15470</v>
      </c>
    </row>
    <row r="21" spans="1:3" x14ac:dyDescent="0.2">
      <c r="A21" s="223" t="s">
        <v>617</v>
      </c>
      <c r="B21" s="224">
        <v>0</v>
      </c>
      <c r="C21" s="225">
        <v>15000</v>
      </c>
    </row>
    <row r="22" spans="1:3" x14ac:dyDescent="0.2">
      <c r="A22" s="223" t="s">
        <v>625</v>
      </c>
      <c r="B22" s="224">
        <v>0</v>
      </c>
      <c r="C22" s="225">
        <v>220</v>
      </c>
    </row>
    <row r="23" spans="1:3" ht="13.5" thickBot="1" x14ac:dyDescent="0.25">
      <c r="A23" s="238" t="s">
        <v>622</v>
      </c>
      <c r="B23" s="239">
        <v>0</v>
      </c>
      <c r="C23" s="240">
        <v>250</v>
      </c>
    </row>
    <row r="24" spans="1:3" ht="13.5" thickTop="1" x14ac:dyDescent="0.2">
      <c r="A24" s="220" t="s">
        <v>640</v>
      </c>
      <c r="B24" s="221">
        <f>SUM(B25:B28)</f>
        <v>0</v>
      </c>
      <c r="C24" s="222">
        <f>SUM(C25:C28)</f>
        <v>10528.6</v>
      </c>
    </row>
    <row r="25" spans="1:3" x14ac:dyDescent="0.2">
      <c r="A25" s="223" t="s">
        <v>617</v>
      </c>
      <c r="B25" s="224">
        <v>0</v>
      </c>
      <c r="C25" s="225">
        <v>70</v>
      </c>
    </row>
    <row r="26" spans="1:3" x14ac:dyDescent="0.2">
      <c r="A26" s="223" t="s">
        <v>634</v>
      </c>
      <c r="B26" s="224">
        <v>0</v>
      </c>
      <c r="C26" s="225">
        <v>8433.6</v>
      </c>
    </row>
    <row r="27" spans="1:3" x14ac:dyDescent="0.2">
      <c r="A27" s="223" t="s">
        <v>621</v>
      </c>
      <c r="B27" s="224">
        <v>0</v>
      </c>
      <c r="C27" s="225">
        <v>25</v>
      </c>
    </row>
    <row r="28" spans="1:3" ht="13.5" thickBot="1" x14ac:dyDescent="0.25">
      <c r="A28" s="238" t="s">
        <v>622</v>
      </c>
      <c r="B28" s="239">
        <v>0</v>
      </c>
      <c r="C28" s="240">
        <v>2000</v>
      </c>
    </row>
    <row r="29" spans="1:3" ht="13.5" thickTop="1" x14ac:dyDescent="0.2">
      <c r="A29" s="220" t="s">
        <v>647</v>
      </c>
      <c r="B29" s="221">
        <f>SUM(B30:B31)</f>
        <v>0</v>
      </c>
      <c r="C29" s="222">
        <f>SUM(C30:C31)</f>
        <v>30</v>
      </c>
    </row>
    <row r="30" spans="1:3" x14ac:dyDescent="0.2">
      <c r="A30" s="223" t="s">
        <v>619</v>
      </c>
      <c r="B30" s="224">
        <v>0</v>
      </c>
      <c r="C30" s="225">
        <v>25</v>
      </c>
    </row>
    <row r="31" spans="1:3" ht="13.5" thickBot="1" x14ac:dyDescent="0.25">
      <c r="A31" s="238" t="s">
        <v>622</v>
      </c>
      <c r="B31" s="239">
        <v>0</v>
      </c>
      <c r="C31" s="240">
        <v>5</v>
      </c>
    </row>
    <row r="32" spans="1:3" ht="14.25" thickTop="1" thickBot="1" x14ac:dyDescent="0.25">
      <c r="A32" s="247" t="s">
        <v>648</v>
      </c>
      <c r="B32" s="248">
        <f>B5+B8+B10+B16+B18+B20+B24+B29</f>
        <v>84109</v>
      </c>
      <c r="C32" s="249">
        <f>C5+C8+C10+C16+C18+C20+C24+C29</f>
        <v>26028.6</v>
      </c>
    </row>
    <row r="63" spans="1:3" x14ac:dyDescent="0.2">
      <c r="A63" s="409" t="s">
        <v>678</v>
      </c>
      <c r="B63" s="409"/>
      <c r="C63" s="409"/>
    </row>
  </sheetData>
  <mergeCells count="1">
    <mergeCell ref="A63:C63"/>
  </mergeCells>
  <pageMargins left="0.7" right="0.7" top="0.75" bottom="0.75" header="0.3" footer="0.3"/>
  <pageSetup paperSize="9" scale="92" fitToHeight="0" orientation="portrait" r:id="rId1"/>
  <headerFooter>
    <oddHeader>&amp;RP10-002677/2022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75"/>
  <sheetViews>
    <sheetView tabSelected="1" view="pageLayout" zoomScaleNormal="100" workbookViewId="0">
      <selection activeCell="D69" sqref="D69"/>
    </sheetView>
  </sheetViews>
  <sheetFormatPr defaultRowHeight="12.75" x14ac:dyDescent="0.2"/>
  <cols>
    <col min="1" max="2" width="5.7109375" style="370" customWidth="1"/>
    <col min="3" max="3" width="69.42578125" style="371" customWidth="1"/>
    <col min="4" max="4" width="15" style="372" customWidth="1"/>
    <col min="5" max="251" width="9.140625" style="373"/>
    <col min="252" max="254" width="5.7109375" style="373" customWidth="1"/>
    <col min="255" max="255" width="30.28515625" style="373" customWidth="1"/>
    <col min="256" max="256" width="9.5703125" style="373" customWidth="1"/>
    <col min="257" max="257" width="18.42578125" style="373" customWidth="1"/>
    <col min="258" max="507" width="9.140625" style="373"/>
    <col min="508" max="510" width="5.7109375" style="373" customWidth="1"/>
    <col min="511" max="511" width="30.28515625" style="373" customWidth="1"/>
    <col min="512" max="512" width="9.5703125" style="373" customWidth="1"/>
    <col min="513" max="513" width="18.42578125" style="373" customWidth="1"/>
    <col min="514" max="763" width="9.140625" style="373"/>
    <col min="764" max="766" width="5.7109375" style="373" customWidth="1"/>
    <col min="767" max="767" width="30.28515625" style="373" customWidth="1"/>
    <col min="768" max="768" width="9.5703125" style="373" customWidth="1"/>
    <col min="769" max="769" width="18.42578125" style="373" customWidth="1"/>
    <col min="770" max="1019" width="9.140625" style="373"/>
    <col min="1020" max="1022" width="5.7109375" style="373" customWidth="1"/>
    <col min="1023" max="1023" width="30.28515625" style="373" customWidth="1"/>
    <col min="1024" max="1024" width="9.5703125" style="373" customWidth="1"/>
    <col min="1025" max="1025" width="18.42578125" style="373" customWidth="1"/>
    <col min="1026" max="1275" width="9.140625" style="373"/>
    <col min="1276" max="1278" width="5.7109375" style="373" customWidth="1"/>
    <col min="1279" max="1279" width="30.28515625" style="373" customWidth="1"/>
    <col min="1280" max="1280" width="9.5703125" style="373" customWidth="1"/>
    <col min="1281" max="1281" width="18.42578125" style="373" customWidth="1"/>
    <col min="1282" max="1531" width="9.140625" style="373"/>
    <col min="1532" max="1534" width="5.7109375" style="373" customWidth="1"/>
    <col min="1535" max="1535" width="30.28515625" style="373" customWidth="1"/>
    <col min="1536" max="1536" width="9.5703125" style="373" customWidth="1"/>
    <col min="1537" max="1537" width="18.42578125" style="373" customWidth="1"/>
    <col min="1538" max="1787" width="9.140625" style="373"/>
    <col min="1788" max="1790" width="5.7109375" style="373" customWidth="1"/>
    <col min="1791" max="1791" width="30.28515625" style="373" customWidth="1"/>
    <col min="1792" max="1792" width="9.5703125" style="373" customWidth="1"/>
    <col min="1793" max="1793" width="18.42578125" style="373" customWidth="1"/>
    <col min="1794" max="2043" width="9.140625" style="373"/>
    <col min="2044" max="2046" width="5.7109375" style="373" customWidth="1"/>
    <col min="2047" max="2047" width="30.28515625" style="373" customWidth="1"/>
    <col min="2048" max="2048" width="9.5703125" style="373" customWidth="1"/>
    <col min="2049" max="2049" width="18.42578125" style="373" customWidth="1"/>
    <col min="2050" max="2299" width="9.140625" style="373"/>
    <col min="2300" max="2302" width="5.7109375" style="373" customWidth="1"/>
    <col min="2303" max="2303" width="30.28515625" style="373" customWidth="1"/>
    <col min="2304" max="2304" width="9.5703125" style="373" customWidth="1"/>
    <col min="2305" max="2305" width="18.42578125" style="373" customWidth="1"/>
    <col min="2306" max="2555" width="9.140625" style="373"/>
    <col min="2556" max="2558" width="5.7109375" style="373" customWidth="1"/>
    <col min="2559" max="2559" width="30.28515625" style="373" customWidth="1"/>
    <col min="2560" max="2560" width="9.5703125" style="373" customWidth="1"/>
    <col min="2561" max="2561" width="18.42578125" style="373" customWidth="1"/>
    <col min="2562" max="2811" width="9.140625" style="373"/>
    <col min="2812" max="2814" width="5.7109375" style="373" customWidth="1"/>
    <col min="2815" max="2815" width="30.28515625" style="373" customWidth="1"/>
    <col min="2816" max="2816" width="9.5703125" style="373" customWidth="1"/>
    <col min="2817" max="2817" width="18.42578125" style="373" customWidth="1"/>
    <col min="2818" max="3067" width="9.140625" style="373"/>
    <col min="3068" max="3070" width="5.7109375" style="373" customWidth="1"/>
    <col min="3071" max="3071" width="30.28515625" style="373" customWidth="1"/>
    <col min="3072" max="3072" width="9.5703125" style="373" customWidth="1"/>
    <col min="3073" max="3073" width="18.42578125" style="373" customWidth="1"/>
    <col min="3074" max="3323" width="9.140625" style="373"/>
    <col min="3324" max="3326" width="5.7109375" style="373" customWidth="1"/>
    <col min="3327" max="3327" width="30.28515625" style="373" customWidth="1"/>
    <col min="3328" max="3328" width="9.5703125" style="373" customWidth="1"/>
    <col min="3329" max="3329" width="18.42578125" style="373" customWidth="1"/>
    <col min="3330" max="3579" width="9.140625" style="373"/>
    <col min="3580" max="3582" width="5.7109375" style="373" customWidth="1"/>
    <col min="3583" max="3583" width="30.28515625" style="373" customWidth="1"/>
    <col min="3584" max="3584" width="9.5703125" style="373" customWidth="1"/>
    <col min="3585" max="3585" width="18.42578125" style="373" customWidth="1"/>
    <col min="3586" max="3835" width="9.140625" style="373"/>
    <col min="3836" max="3838" width="5.7109375" style="373" customWidth="1"/>
    <col min="3839" max="3839" width="30.28515625" style="373" customWidth="1"/>
    <col min="3840" max="3840" width="9.5703125" style="373" customWidth="1"/>
    <col min="3841" max="3841" width="18.42578125" style="373" customWidth="1"/>
    <col min="3842" max="4091" width="9.140625" style="373"/>
    <col min="4092" max="4094" width="5.7109375" style="373" customWidth="1"/>
    <col min="4095" max="4095" width="30.28515625" style="373" customWidth="1"/>
    <col min="4096" max="4096" width="9.5703125" style="373" customWidth="1"/>
    <col min="4097" max="4097" width="18.42578125" style="373" customWidth="1"/>
    <col min="4098" max="4347" width="9.140625" style="373"/>
    <col min="4348" max="4350" width="5.7109375" style="373" customWidth="1"/>
    <col min="4351" max="4351" width="30.28515625" style="373" customWidth="1"/>
    <col min="4352" max="4352" width="9.5703125" style="373" customWidth="1"/>
    <col min="4353" max="4353" width="18.42578125" style="373" customWidth="1"/>
    <col min="4354" max="4603" width="9.140625" style="373"/>
    <col min="4604" max="4606" width="5.7109375" style="373" customWidth="1"/>
    <col min="4607" max="4607" width="30.28515625" style="373" customWidth="1"/>
    <col min="4608" max="4608" width="9.5703125" style="373" customWidth="1"/>
    <col min="4609" max="4609" width="18.42578125" style="373" customWidth="1"/>
    <col min="4610" max="4859" width="9.140625" style="373"/>
    <col min="4860" max="4862" width="5.7109375" style="373" customWidth="1"/>
    <col min="4863" max="4863" width="30.28515625" style="373" customWidth="1"/>
    <col min="4864" max="4864" width="9.5703125" style="373" customWidth="1"/>
    <col min="4865" max="4865" width="18.42578125" style="373" customWidth="1"/>
    <col min="4866" max="5115" width="9.140625" style="373"/>
    <col min="5116" max="5118" width="5.7109375" style="373" customWidth="1"/>
    <col min="5119" max="5119" width="30.28515625" style="373" customWidth="1"/>
    <col min="5120" max="5120" width="9.5703125" style="373" customWidth="1"/>
    <col min="5121" max="5121" width="18.42578125" style="373" customWidth="1"/>
    <col min="5122" max="5371" width="9.140625" style="373"/>
    <col min="5372" max="5374" width="5.7109375" style="373" customWidth="1"/>
    <col min="5375" max="5375" width="30.28515625" style="373" customWidth="1"/>
    <col min="5376" max="5376" width="9.5703125" style="373" customWidth="1"/>
    <col min="5377" max="5377" width="18.42578125" style="373" customWidth="1"/>
    <col min="5378" max="5627" width="9.140625" style="373"/>
    <col min="5628" max="5630" width="5.7109375" style="373" customWidth="1"/>
    <col min="5631" max="5631" width="30.28515625" style="373" customWidth="1"/>
    <col min="5632" max="5632" width="9.5703125" style="373" customWidth="1"/>
    <col min="5633" max="5633" width="18.42578125" style="373" customWidth="1"/>
    <col min="5634" max="5883" width="9.140625" style="373"/>
    <col min="5884" max="5886" width="5.7109375" style="373" customWidth="1"/>
    <col min="5887" max="5887" width="30.28515625" style="373" customWidth="1"/>
    <col min="5888" max="5888" width="9.5703125" style="373" customWidth="1"/>
    <col min="5889" max="5889" width="18.42578125" style="373" customWidth="1"/>
    <col min="5890" max="6139" width="9.140625" style="373"/>
    <col min="6140" max="6142" width="5.7109375" style="373" customWidth="1"/>
    <col min="6143" max="6143" width="30.28515625" style="373" customWidth="1"/>
    <col min="6144" max="6144" width="9.5703125" style="373" customWidth="1"/>
    <col min="6145" max="6145" width="18.42578125" style="373" customWidth="1"/>
    <col min="6146" max="6395" width="9.140625" style="373"/>
    <col min="6396" max="6398" width="5.7109375" style="373" customWidth="1"/>
    <col min="6399" max="6399" width="30.28515625" style="373" customWidth="1"/>
    <col min="6400" max="6400" width="9.5703125" style="373" customWidth="1"/>
    <col min="6401" max="6401" width="18.42578125" style="373" customWidth="1"/>
    <col min="6402" max="6651" width="9.140625" style="373"/>
    <col min="6652" max="6654" width="5.7109375" style="373" customWidth="1"/>
    <col min="6655" max="6655" width="30.28515625" style="373" customWidth="1"/>
    <col min="6656" max="6656" width="9.5703125" style="373" customWidth="1"/>
    <col min="6657" max="6657" width="18.42578125" style="373" customWidth="1"/>
    <col min="6658" max="6907" width="9.140625" style="373"/>
    <col min="6908" max="6910" width="5.7109375" style="373" customWidth="1"/>
    <col min="6911" max="6911" width="30.28515625" style="373" customWidth="1"/>
    <col min="6912" max="6912" width="9.5703125" style="373" customWidth="1"/>
    <col min="6913" max="6913" width="18.42578125" style="373" customWidth="1"/>
    <col min="6914" max="7163" width="9.140625" style="373"/>
    <col min="7164" max="7166" width="5.7109375" style="373" customWidth="1"/>
    <col min="7167" max="7167" width="30.28515625" style="373" customWidth="1"/>
    <col min="7168" max="7168" width="9.5703125" style="373" customWidth="1"/>
    <col min="7169" max="7169" width="18.42578125" style="373" customWidth="1"/>
    <col min="7170" max="7419" width="9.140625" style="373"/>
    <col min="7420" max="7422" width="5.7109375" style="373" customWidth="1"/>
    <col min="7423" max="7423" width="30.28515625" style="373" customWidth="1"/>
    <col min="7424" max="7424" width="9.5703125" style="373" customWidth="1"/>
    <col min="7425" max="7425" width="18.42578125" style="373" customWidth="1"/>
    <col min="7426" max="7675" width="9.140625" style="373"/>
    <col min="7676" max="7678" width="5.7109375" style="373" customWidth="1"/>
    <col min="7679" max="7679" width="30.28515625" style="373" customWidth="1"/>
    <col min="7680" max="7680" width="9.5703125" style="373" customWidth="1"/>
    <col min="7681" max="7681" width="18.42578125" style="373" customWidth="1"/>
    <col min="7682" max="7931" width="9.140625" style="373"/>
    <col min="7932" max="7934" width="5.7109375" style="373" customWidth="1"/>
    <col min="7935" max="7935" width="30.28515625" style="373" customWidth="1"/>
    <col min="7936" max="7936" width="9.5703125" style="373" customWidth="1"/>
    <col min="7937" max="7937" width="18.42578125" style="373" customWidth="1"/>
    <col min="7938" max="8187" width="9.140625" style="373"/>
    <col min="8188" max="8190" width="5.7109375" style="373" customWidth="1"/>
    <col min="8191" max="8191" width="30.28515625" style="373" customWidth="1"/>
    <col min="8192" max="8192" width="9.5703125" style="373" customWidth="1"/>
    <col min="8193" max="8193" width="18.42578125" style="373" customWidth="1"/>
    <col min="8194" max="8443" width="9.140625" style="373"/>
    <col min="8444" max="8446" width="5.7109375" style="373" customWidth="1"/>
    <col min="8447" max="8447" width="30.28515625" style="373" customWidth="1"/>
    <col min="8448" max="8448" width="9.5703125" style="373" customWidth="1"/>
    <col min="8449" max="8449" width="18.42578125" style="373" customWidth="1"/>
    <col min="8450" max="8699" width="9.140625" style="373"/>
    <col min="8700" max="8702" width="5.7109375" style="373" customWidth="1"/>
    <col min="8703" max="8703" width="30.28515625" style="373" customWidth="1"/>
    <col min="8704" max="8704" width="9.5703125" style="373" customWidth="1"/>
    <col min="8705" max="8705" width="18.42578125" style="373" customWidth="1"/>
    <col min="8706" max="8955" width="9.140625" style="373"/>
    <col min="8956" max="8958" width="5.7109375" style="373" customWidth="1"/>
    <col min="8959" max="8959" width="30.28515625" style="373" customWidth="1"/>
    <col min="8960" max="8960" width="9.5703125" style="373" customWidth="1"/>
    <col min="8961" max="8961" width="18.42578125" style="373" customWidth="1"/>
    <col min="8962" max="9211" width="9.140625" style="373"/>
    <col min="9212" max="9214" width="5.7109375" style="373" customWidth="1"/>
    <col min="9215" max="9215" width="30.28515625" style="373" customWidth="1"/>
    <col min="9216" max="9216" width="9.5703125" style="373" customWidth="1"/>
    <col min="9217" max="9217" width="18.42578125" style="373" customWidth="1"/>
    <col min="9218" max="9467" width="9.140625" style="373"/>
    <col min="9468" max="9470" width="5.7109375" style="373" customWidth="1"/>
    <col min="9471" max="9471" width="30.28515625" style="373" customWidth="1"/>
    <col min="9472" max="9472" width="9.5703125" style="373" customWidth="1"/>
    <col min="9473" max="9473" width="18.42578125" style="373" customWidth="1"/>
    <col min="9474" max="9723" width="9.140625" style="373"/>
    <col min="9724" max="9726" width="5.7109375" style="373" customWidth="1"/>
    <col min="9727" max="9727" width="30.28515625" style="373" customWidth="1"/>
    <col min="9728" max="9728" width="9.5703125" style="373" customWidth="1"/>
    <col min="9729" max="9729" width="18.42578125" style="373" customWidth="1"/>
    <col min="9730" max="9979" width="9.140625" style="373"/>
    <col min="9980" max="9982" width="5.7109375" style="373" customWidth="1"/>
    <col min="9983" max="9983" width="30.28515625" style="373" customWidth="1"/>
    <col min="9984" max="9984" width="9.5703125" style="373" customWidth="1"/>
    <col min="9985" max="9985" width="18.42578125" style="373" customWidth="1"/>
    <col min="9986" max="10235" width="9.140625" style="373"/>
    <col min="10236" max="10238" width="5.7109375" style="373" customWidth="1"/>
    <col min="10239" max="10239" width="30.28515625" style="373" customWidth="1"/>
    <col min="10240" max="10240" width="9.5703125" style="373" customWidth="1"/>
    <col min="10241" max="10241" width="18.42578125" style="373" customWidth="1"/>
    <col min="10242" max="10491" width="9.140625" style="373"/>
    <col min="10492" max="10494" width="5.7109375" style="373" customWidth="1"/>
    <col min="10495" max="10495" width="30.28515625" style="373" customWidth="1"/>
    <col min="10496" max="10496" width="9.5703125" style="373" customWidth="1"/>
    <col min="10497" max="10497" width="18.42578125" style="373" customWidth="1"/>
    <col min="10498" max="10747" width="9.140625" style="373"/>
    <col min="10748" max="10750" width="5.7109375" style="373" customWidth="1"/>
    <col min="10751" max="10751" width="30.28515625" style="373" customWidth="1"/>
    <col min="10752" max="10752" width="9.5703125" style="373" customWidth="1"/>
    <col min="10753" max="10753" width="18.42578125" style="373" customWidth="1"/>
    <col min="10754" max="11003" width="9.140625" style="373"/>
    <col min="11004" max="11006" width="5.7109375" style="373" customWidth="1"/>
    <col min="11007" max="11007" width="30.28515625" style="373" customWidth="1"/>
    <col min="11008" max="11008" width="9.5703125" style="373" customWidth="1"/>
    <col min="11009" max="11009" width="18.42578125" style="373" customWidth="1"/>
    <col min="11010" max="11259" width="9.140625" style="373"/>
    <col min="11260" max="11262" width="5.7109375" style="373" customWidth="1"/>
    <col min="11263" max="11263" width="30.28515625" style="373" customWidth="1"/>
    <col min="11264" max="11264" width="9.5703125" style="373" customWidth="1"/>
    <col min="11265" max="11265" width="18.42578125" style="373" customWidth="1"/>
    <col min="11266" max="11515" width="9.140625" style="373"/>
    <col min="11516" max="11518" width="5.7109375" style="373" customWidth="1"/>
    <col min="11519" max="11519" width="30.28515625" style="373" customWidth="1"/>
    <col min="11520" max="11520" width="9.5703125" style="373" customWidth="1"/>
    <col min="11521" max="11521" width="18.42578125" style="373" customWidth="1"/>
    <col min="11522" max="11771" width="9.140625" style="373"/>
    <col min="11772" max="11774" width="5.7109375" style="373" customWidth="1"/>
    <col min="11775" max="11775" width="30.28515625" style="373" customWidth="1"/>
    <col min="11776" max="11776" width="9.5703125" style="373" customWidth="1"/>
    <col min="11777" max="11777" width="18.42578125" style="373" customWidth="1"/>
    <col min="11778" max="12027" width="9.140625" style="373"/>
    <col min="12028" max="12030" width="5.7109375" style="373" customWidth="1"/>
    <col min="12031" max="12031" width="30.28515625" style="373" customWidth="1"/>
    <col min="12032" max="12032" width="9.5703125" style="373" customWidth="1"/>
    <col min="12033" max="12033" width="18.42578125" style="373" customWidth="1"/>
    <col min="12034" max="12283" width="9.140625" style="373"/>
    <col min="12284" max="12286" width="5.7109375" style="373" customWidth="1"/>
    <col min="12287" max="12287" width="30.28515625" style="373" customWidth="1"/>
    <col min="12288" max="12288" width="9.5703125" style="373" customWidth="1"/>
    <col min="12289" max="12289" width="18.42578125" style="373" customWidth="1"/>
    <col min="12290" max="12539" width="9.140625" style="373"/>
    <col min="12540" max="12542" width="5.7109375" style="373" customWidth="1"/>
    <col min="12543" max="12543" width="30.28515625" style="373" customWidth="1"/>
    <col min="12544" max="12544" width="9.5703125" style="373" customWidth="1"/>
    <col min="12545" max="12545" width="18.42578125" style="373" customWidth="1"/>
    <col min="12546" max="12795" width="9.140625" style="373"/>
    <col min="12796" max="12798" width="5.7109375" style="373" customWidth="1"/>
    <col min="12799" max="12799" width="30.28515625" style="373" customWidth="1"/>
    <col min="12800" max="12800" width="9.5703125" style="373" customWidth="1"/>
    <col min="12801" max="12801" width="18.42578125" style="373" customWidth="1"/>
    <col min="12802" max="13051" width="9.140625" style="373"/>
    <col min="13052" max="13054" width="5.7109375" style="373" customWidth="1"/>
    <col min="13055" max="13055" width="30.28515625" style="373" customWidth="1"/>
    <col min="13056" max="13056" width="9.5703125" style="373" customWidth="1"/>
    <col min="13057" max="13057" width="18.42578125" style="373" customWidth="1"/>
    <col min="13058" max="13307" width="9.140625" style="373"/>
    <col min="13308" max="13310" width="5.7109375" style="373" customWidth="1"/>
    <col min="13311" max="13311" width="30.28515625" style="373" customWidth="1"/>
    <col min="13312" max="13312" width="9.5703125" style="373" customWidth="1"/>
    <col min="13313" max="13313" width="18.42578125" style="373" customWidth="1"/>
    <col min="13314" max="13563" width="9.140625" style="373"/>
    <col min="13564" max="13566" width="5.7109375" style="373" customWidth="1"/>
    <col min="13567" max="13567" width="30.28515625" style="373" customWidth="1"/>
    <col min="13568" max="13568" width="9.5703125" style="373" customWidth="1"/>
    <col min="13569" max="13569" width="18.42578125" style="373" customWidth="1"/>
    <col min="13570" max="13819" width="9.140625" style="373"/>
    <col min="13820" max="13822" width="5.7109375" style="373" customWidth="1"/>
    <col min="13823" max="13823" width="30.28515625" style="373" customWidth="1"/>
    <col min="13824" max="13824" width="9.5703125" style="373" customWidth="1"/>
    <col min="13825" max="13825" width="18.42578125" style="373" customWidth="1"/>
    <col min="13826" max="14075" width="9.140625" style="373"/>
    <col min="14076" max="14078" width="5.7109375" style="373" customWidth="1"/>
    <col min="14079" max="14079" width="30.28515625" style="373" customWidth="1"/>
    <col min="14080" max="14080" width="9.5703125" style="373" customWidth="1"/>
    <col min="14081" max="14081" width="18.42578125" style="373" customWidth="1"/>
    <col min="14082" max="14331" width="9.140625" style="373"/>
    <col min="14332" max="14334" width="5.7109375" style="373" customWidth="1"/>
    <col min="14335" max="14335" width="30.28515625" style="373" customWidth="1"/>
    <col min="14336" max="14336" width="9.5703125" style="373" customWidth="1"/>
    <col min="14337" max="14337" width="18.42578125" style="373" customWidth="1"/>
    <col min="14338" max="14587" width="9.140625" style="373"/>
    <col min="14588" max="14590" width="5.7109375" style="373" customWidth="1"/>
    <col min="14591" max="14591" width="30.28515625" style="373" customWidth="1"/>
    <col min="14592" max="14592" width="9.5703125" style="373" customWidth="1"/>
    <col min="14593" max="14593" width="18.42578125" style="373" customWidth="1"/>
    <col min="14594" max="14843" width="9.140625" style="373"/>
    <col min="14844" max="14846" width="5.7109375" style="373" customWidth="1"/>
    <col min="14847" max="14847" width="30.28515625" style="373" customWidth="1"/>
    <col min="14848" max="14848" width="9.5703125" style="373" customWidth="1"/>
    <col min="14849" max="14849" width="18.42578125" style="373" customWidth="1"/>
    <col min="14850" max="15099" width="9.140625" style="373"/>
    <col min="15100" max="15102" width="5.7109375" style="373" customWidth="1"/>
    <col min="15103" max="15103" width="30.28515625" style="373" customWidth="1"/>
    <col min="15104" max="15104" width="9.5703125" style="373" customWidth="1"/>
    <col min="15105" max="15105" width="18.42578125" style="373" customWidth="1"/>
    <col min="15106" max="15355" width="9.140625" style="373"/>
    <col min="15356" max="15358" width="5.7109375" style="373" customWidth="1"/>
    <col min="15359" max="15359" width="30.28515625" style="373" customWidth="1"/>
    <col min="15360" max="15360" width="9.5703125" style="373" customWidth="1"/>
    <col min="15361" max="15361" width="18.42578125" style="373" customWidth="1"/>
    <col min="15362" max="15611" width="9.140625" style="373"/>
    <col min="15612" max="15614" width="5.7109375" style="373" customWidth="1"/>
    <col min="15615" max="15615" width="30.28515625" style="373" customWidth="1"/>
    <col min="15616" max="15616" width="9.5703125" style="373" customWidth="1"/>
    <col min="15617" max="15617" width="18.42578125" style="373" customWidth="1"/>
    <col min="15618" max="15867" width="9.140625" style="373"/>
    <col min="15868" max="15870" width="5.7109375" style="373" customWidth="1"/>
    <col min="15871" max="15871" width="30.28515625" style="373" customWidth="1"/>
    <col min="15872" max="15872" width="9.5703125" style="373" customWidth="1"/>
    <col min="15873" max="15873" width="18.42578125" style="373" customWidth="1"/>
    <col min="15874" max="16123" width="9.140625" style="373"/>
    <col min="16124" max="16126" width="5.7109375" style="373" customWidth="1"/>
    <col min="16127" max="16127" width="30.28515625" style="373" customWidth="1"/>
    <col min="16128" max="16128" width="9.5703125" style="373" customWidth="1"/>
    <col min="16129" max="16129" width="18.42578125" style="373" customWidth="1"/>
    <col min="16130" max="16384" width="9.140625" style="373"/>
  </cols>
  <sheetData>
    <row r="1" spans="1:5" ht="16.5" x14ac:dyDescent="0.2">
      <c r="D1" s="125" t="s">
        <v>719</v>
      </c>
    </row>
    <row r="2" spans="1:5" ht="19.5" customHeight="1" x14ac:dyDescent="0.2">
      <c r="A2" s="138" t="s">
        <v>752</v>
      </c>
      <c r="D2" s="125" t="s">
        <v>680</v>
      </c>
    </row>
    <row r="3" spans="1:5" s="375" customFormat="1" x14ac:dyDescent="0.2">
      <c r="A3" s="374"/>
      <c r="B3" s="374"/>
      <c r="E3" s="377"/>
    </row>
    <row r="4" spans="1:5" s="375" customFormat="1" ht="15.75" x14ac:dyDescent="0.2">
      <c r="A4" s="378" t="s">
        <v>244</v>
      </c>
      <c r="B4" s="374"/>
      <c r="D4" s="376" t="s">
        <v>240</v>
      </c>
      <c r="E4" s="377"/>
    </row>
    <row r="5" spans="1:5" x14ac:dyDescent="0.2">
      <c r="A5" s="379">
        <v>3111</v>
      </c>
      <c r="B5" s="379">
        <v>5331</v>
      </c>
      <c r="C5" s="380" t="s">
        <v>245</v>
      </c>
      <c r="D5" s="400" t="s">
        <v>715</v>
      </c>
    </row>
    <row r="6" spans="1:5" x14ac:dyDescent="0.2">
      <c r="A6" s="440" t="s">
        <v>405</v>
      </c>
      <c r="B6" s="381">
        <v>1</v>
      </c>
      <c r="C6" s="382" t="s">
        <v>257</v>
      </c>
      <c r="D6" s="398">
        <v>1170</v>
      </c>
    </row>
    <row r="7" spans="1:5" x14ac:dyDescent="0.2">
      <c r="A7" s="440"/>
      <c r="B7" s="381">
        <v>2</v>
      </c>
      <c r="C7" s="382" t="s">
        <v>258</v>
      </c>
      <c r="D7" s="398">
        <v>3830</v>
      </c>
    </row>
    <row r="8" spans="1:5" x14ac:dyDescent="0.2">
      <c r="A8" s="440"/>
      <c r="B8" s="381">
        <v>3</v>
      </c>
      <c r="C8" s="382" t="s">
        <v>259</v>
      </c>
      <c r="D8" s="398">
        <v>2110</v>
      </c>
    </row>
    <row r="9" spans="1:5" x14ac:dyDescent="0.2">
      <c r="A9" s="440"/>
      <c r="B9" s="381">
        <v>5</v>
      </c>
      <c r="C9" s="382" t="s">
        <v>260</v>
      </c>
      <c r="D9" s="398">
        <v>3900</v>
      </c>
    </row>
    <row r="10" spans="1:5" x14ac:dyDescent="0.2">
      <c r="A10" s="440"/>
      <c r="B10" s="381">
        <v>6</v>
      </c>
      <c r="C10" s="382" t="s">
        <v>261</v>
      </c>
      <c r="D10" s="398">
        <v>4220</v>
      </c>
    </row>
    <row r="11" spans="1:5" x14ac:dyDescent="0.2">
      <c r="A11" s="440"/>
      <c r="B11" s="381">
        <v>8</v>
      </c>
      <c r="C11" s="382" t="s">
        <v>262</v>
      </c>
      <c r="D11" s="398">
        <v>1840</v>
      </c>
    </row>
    <row r="12" spans="1:5" x14ac:dyDescent="0.2">
      <c r="A12" s="440"/>
      <c r="B12" s="381">
        <v>9</v>
      </c>
      <c r="C12" s="382" t="s">
        <v>246</v>
      </c>
      <c r="D12" s="398">
        <v>2210</v>
      </c>
    </row>
    <row r="13" spans="1:5" x14ac:dyDescent="0.2">
      <c r="A13" s="440"/>
      <c r="B13" s="381">
        <v>10</v>
      </c>
      <c r="C13" s="382" t="s">
        <v>247</v>
      </c>
      <c r="D13" s="398">
        <v>3380</v>
      </c>
    </row>
    <row r="14" spans="1:5" x14ac:dyDescent="0.2">
      <c r="A14" s="440"/>
      <c r="B14" s="381">
        <v>11</v>
      </c>
      <c r="C14" s="382" t="s">
        <v>248</v>
      </c>
      <c r="D14" s="398">
        <v>2460</v>
      </c>
    </row>
    <row r="15" spans="1:5" x14ac:dyDescent="0.2">
      <c r="A15" s="440"/>
      <c r="B15" s="381">
        <v>13</v>
      </c>
      <c r="C15" s="382" t="s">
        <v>249</v>
      </c>
      <c r="D15" s="398">
        <v>3650</v>
      </c>
    </row>
    <row r="16" spans="1:5" x14ac:dyDescent="0.2">
      <c r="A16" s="440"/>
      <c r="B16" s="381">
        <v>15</v>
      </c>
      <c r="C16" s="382" t="s">
        <v>263</v>
      </c>
      <c r="D16" s="398">
        <v>3550</v>
      </c>
    </row>
    <row r="17" spans="1:5" x14ac:dyDescent="0.2">
      <c r="A17" s="440"/>
      <c r="B17" s="381">
        <v>18</v>
      </c>
      <c r="C17" s="382" t="s">
        <v>250</v>
      </c>
      <c r="D17" s="398">
        <v>3030</v>
      </c>
    </row>
    <row r="18" spans="1:5" x14ac:dyDescent="0.2">
      <c r="A18" s="440"/>
      <c r="B18" s="381">
        <v>19</v>
      </c>
      <c r="C18" s="382" t="s">
        <v>251</v>
      </c>
      <c r="D18" s="398">
        <v>1930</v>
      </c>
    </row>
    <row r="19" spans="1:5" x14ac:dyDescent="0.2">
      <c r="A19" s="440"/>
      <c r="B19" s="381">
        <v>20</v>
      </c>
      <c r="C19" s="382" t="s">
        <v>754</v>
      </c>
      <c r="D19" s="398">
        <v>3710</v>
      </c>
    </row>
    <row r="20" spans="1:5" x14ac:dyDescent="0.2">
      <c r="A20" s="440"/>
      <c r="B20" s="381">
        <v>21</v>
      </c>
      <c r="C20" s="382" t="s">
        <v>344</v>
      </c>
      <c r="D20" s="398">
        <v>1610</v>
      </c>
    </row>
    <row r="21" spans="1:5" x14ac:dyDescent="0.2">
      <c r="A21" s="440"/>
      <c r="B21" s="381">
        <v>22</v>
      </c>
      <c r="C21" s="382" t="s">
        <v>252</v>
      </c>
      <c r="D21" s="398">
        <v>1710</v>
      </c>
    </row>
    <row r="22" spans="1:5" x14ac:dyDescent="0.2">
      <c r="A22" s="440"/>
      <c r="B22" s="381">
        <v>23</v>
      </c>
      <c r="C22" s="382" t="s">
        <v>253</v>
      </c>
      <c r="D22" s="398">
        <v>1190</v>
      </c>
    </row>
    <row r="23" spans="1:5" x14ac:dyDescent="0.2">
      <c r="A23" s="440"/>
      <c r="B23" s="381">
        <v>26</v>
      </c>
      <c r="C23" s="382" t="s">
        <v>254</v>
      </c>
      <c r="D23" s="398">
        <v>1560</v>
      </c>
    </row>
    <row r="24" spans="1:5" x14ac:dyDescent="0.2">
      <c r="A24" s="440"/>
      <c r="B24" s="381">
        <v>27</v>
      </c>
      <c r="C24" s="382" t="s">
        <v>255</v>
      </c>
      <c r="D24" s="398">
        <v>2420</v>
      </c>
    </row>
    <row r="25" spans="1:5" x14ac:dyDescent="0.2">
      <c r="A25" s="440"/>
      <c r="B25" s="381">
        <v>28</v>
      </c>
      <c r="C25" s="382" t="s">
        <v>256</v>
      </c>
      <c r="D25" s="398">
        <v>2010</v>
      </c>
    </row>
    <row r="26" spans="1:5" x14ac:dyDescent="0.2">
      <c r="A26" s="440" t="s">
        <v>404</v>
      </c>
      <c r="B26" s="381">
        <v>3</v>
      </c>
      <c r="C26" s="382" t="s">
        <v>755</v>
      </c>
      <c r="D26" s="398">
        <v>3260</v>
      </c>
    </row>
    <row r="27" spans="1:5" x14ac:dyDescent="0.2">
      <c r="A27" s="440"/>
      <c r="B27" s="381">
        <v>6</v>
      </c>
      <c r="C27" s="382" t="s">
        <v>756</v>
      </c>
      <c r="D27" s="398">
        <v>9543</v>
      </c>
    </row>
    <row r="28" spans="1:5" s="375" customFormat="1" x14ac:dyDescent="0.2">
      <c r="A28" s="374"/>
      <c r="B28" s="374"/>
      <c r="D28" s="376"/>
      <c r="E28" s="377"/>
    </row>
    <row r="29" spans="1:5" x14ac:dyDescent="0.2">
      <c r="A29" s="379">
        <v>3113</v>
      </c>
      <c r="B29" s="379">
        <v>5331</v>
      </c>
      <c r="C29" s="380" t="s">
        <v>245</v>
      </c>
      <c r="D29" s="400" t="s">
        <v>715</v>
      </c>
    </row>
    <row r="30" spans="1:5" x14ac:dyDescent="0.2">
      <c r="A30" s="440" t="s">
        <v>405</v>
      </c>
      <c r="B30" s="381">
        <v>30</v>
      </c>
      <c r="C30" s="382" t="s">
        <v>594</v>
      </c>
      <c r="D30" s="398">
        <v>5720</v>
      </c>
    </row>
    <row r="31" spans="1:5" x14ac:dyDescent="0.2">
      <c r="A31" s="440"/>
      <c r="B31" s="381">
        <v>31</v>
      </c>
      <c r="C31" s="382" t="s">
        <v>272</v>
      </c>
      <c r="D31" s="398">
        <v>6040</v>
      </c>
    </row>
    <row r="32" spans="1:5" x14ac:dyDescent="0.2">
      <c r="A32" s="440"/>
      <c r="B32" s="381">
        <v>33</v>
      </c>
      <c r="C32" s="382" t="s">
        <v>264</v>
      </c>
      <c r="D32" s="398">
        <v>5640</v>
      </c>
    </row>
    <row r="33" spans="1:5" x14ac:dyDescent="0.2">
      <c r="A33" s="440"/>
      <c r="B33" s="381">
        <v>34</v>
      </c>
      <c r="C33" s="382" t="s">
        <v>265</v>
      </c>
      <c r="D33" s="398">
        <v>6210</v>
      </c>
    </row>
    <row r="34" spans="1:5" x14ac:dyDescent="0.2">
      <c r="A34" s="440"/>
      <c r="B34" s="381">
        <v>36</v>
      </c>
      <c r="C34" s="382" t="s">
        <v>266</v>
      </c>
      <c r="D34" s="398">
        <v>4610</v>
      </c>
    </row>
    <row r="35" spans="1:5" x14ac:dyDescent="0.2">
      <c r="A35" s="440"/>
      <c r="B35" s="381">
        <v>37</v>
      </c>
      <c r="C35" s="382" t="s">
        <v>348</v>
      </c>
      <c r="D35" s="398">
        <v>5660</v>
      </c>
    </row>
    <row r="36" spans="1:5" x14ac:dyDescent="0.2">
      <c r="A36" s="440"/>
      <c r="B36" s="381">
        <v>38</v>
      </c>
      <c r="C36" s="382" t="s">
        <v>267</v>
      </c>
      <c r="D36" s="398">
        <v>5400</v>
      </c>
    </row>
    <row r="37" spans="1:5" x14ac:dyDescent="0.2">
      <c r="A37" s="440"/>
      <c r="B37" s="381">
        <v>39</v>
      </c>
      <c r="C37" s="382" t="s">
        <v>268</v>
      </c>
      <c r="D37" s="398">
        <v>6470</v>
      </c>
    </row>
    <row r="38" spans="1:5" x14ac:dyDescent="0.2">
      <c r="A38" s="440"/>
      <c r="B38" s="381">
        <v>41</v>
      </c>
      <c r="C38" s="382" t="s">
        <v>269</v>
      </c>
      <c r="D38" s="398">
        <v>6470</v>
      </c>
    </row>
    <row r="39" spans="1:5" x14ac:dyDescent="0.2">
      <c r="A39" s="440"/>
      <c r="B39" s="381">
        <v>42</v>
      </c>
      <c r="C39" s="382" t="s">
        <v>757</v>
      </c>
      <c r="D39" s="398">
        <v>5740</v>
      </c>
    </row>
    <row r="40" spans="1:5" x14ac:dyDescent="0.2">
      <c r="A40" s="440"/>
      <c r="B40" s="381">
        <v>43</v>
      </c>
      <c r="C40" s="382" t="s">
        <v>758</v>
      </c>
      <c r="D40" s="398">
        <v>3840</v>
      </c>
    </row>
    <row r="41" spans="1:5" x14ac:dyDescent="0.2">
      <c r="A41" s="440"/>
      <c r="B41" s="381">
        <v>44</v>
      </c>
      <c r="C41" s="382" t="s">
        <v>271</v>
      </c>
      <c r="D41" s="398">
        <v>5700</v>
      </c>
    </row>
    <row r="42" spans="1:5" x14ac:dyDescent="0.2">
      <c r="A42" s="440"/>
      <c r="B42" s="381">
        <v>45</v>
      </c>
      <c r="C42" s="382" t="s">
        <v>768</v>
      </c>
      <c r="D42" s="398">
        <v>5470</v>
      </c>
    </row>
    <row r="43" spans="1:5" x14ac:dyDescent="0.2">
      <c r="A43" s="441" t="s">
        <v>404</v>
      </c>
      <c r="B43" s="381">
        <v>14</v>
      </c>
      <c r="C43" s="382" t="s">
        <v>314</v>
      </c>
      <c r="D43" s="398">
        <v>8500</v>
      </c>
    </row>
    <row r="44" spans="1:5" x14ac:dyDescent="0.2">
      <c r="A44" s="442"/>
      <c r="B44" s="381">
        <v>15</v>
      </c>
      <c r="C44" s="382" t="s">
        <v>78</v>
      </c>
      <c r="D44" s="398">
        <v>2249</v>
      </c>
    </row>
    <row r="45" spans="1:5" x14ac:dyDescent="0.2">
      <c r="A45" s="443"/>
      <c r="B45" s="381">
        <v>17</v>
      </c>
      <c r="C45" s="382" t="s">
        <v>759</v>
      </c>
      <c r="D45" s="398">
        <v>8820</v>
      </c>
    </row>
    <row r="46" spans="1:5" s="375" customFormat="1" x14ac:dyDescent="0.2">
      <c r="A46" s="374"/>
      <c r="B46" s="374"/>
      <c r="E46" s="377"/>
    </row>
    <row r="47" spans="1:5" x14ac:dyDescent="0.2">
      <c r="A47" s="379">
        <v>3141</v>
      </c>
      <c r="B47" s="379">
        <v>5331</v>
      </c>
      <c r="C47" s="380" t="s">
        <v>245</v>
      </c>
      <c r="D47" s="400" t="s">
        <v>715</v>
      </c>
    </row>
    <row r="48" spans="1:5" x14ac:dyDescent="0.2">
      <c r="A48" s="381" t="s">
        <v>405</v>
      </c>
      <c r="B48" s="381">
        <v>46</v>
      </c>
      <c r="C48" s="382" t="s">
        <v>760</v>
      </c>
      <c r="D48" s="383">
        <v>28200</v>
      </c>
    </row>
    <row r="49" spans="1:5" x14ac:dyDescent="0.2">
      <c r="A49" s="381" t="s">
        <v>404</v>
      </c>
      <c r="B49" s="381">
        <v>20</v>
      </c>
      <c r="C49" s="382" t="s">
        <v>761</v>
      </c>
      <c r="D49" s="382">
        <v>163</v>
      </c>
    </row>
    <row r="50" spans="1:5" s="375" customFormat="1" x14ac:dyDescent="0.2">
      <c r="A50" s="374"/>
      <c r="B50" s="374"/>
      <c r="E50" s="377"/>
    </row>
    <row r="51" spans="1:5" x14ac:dyDescent="0.2">
      <c r="A51" s="389">
        <v>3319</v>
      </c>
      <c r="B51" s="389">
        <v>5331</v>
      </c>
      <c r="C51" s="380" t="s">
        <v>245</v>
      </c>
      <c r="D51" s="400" t="s">
        <v>715</v>
      </c>
    </row>
    <row r="52" spans="1:5" x14ac:dyDescent="0.2">
      <c r="A52" s="393"/>
      <c r="B52" s="388"/>
      <c r="C52" s="392" t="s">
        <v>762</v>
      </c>
      <c r="D52" s="399">
        <v>4000</v>
      </c>
    </row>
    <row r="53" spans="1:5" x14ac:dyDescent="0.2">
      <c r="A53" s="390" t="s">
        <v>404</v>
      </c>
      <c r="B53" s="390">
        <v>30</v>
      </c>
      <c r="C53" s="382" t="s">
        <v>763</v>
      </c>
      <c r="D53" s="399">
        <v>163</v>
      </c>
    </row>
    <row r="54" spans="1:5" ht="15.75" x14ac:dyDescent="0.2">
      <c r="A54" s="378"/>
      <c r="B54" s="387"/>
      <c r="C54" s="385"/>
      <c r="D54" s="386"/>
    </row>
    <row r="55" spans="1:5" ht="15.75" x14ac:dyDescent="0.2">
      <c r="A55" s="378" t="s">
        <v>389</v>
      </c>
    </row>
    <row r="56" spans="1:5" x14ac:dyDescent="0.2">
      <c r="A56" s="379">
        <v>3524</v>
      </c>
      <c r="B56" s="379">
        <v>5331</v>
      </c>
      <c r="C56" s="380" t="s">
        <v>245</v>
      </c>
      <c r="D56" s="400" t="s">
        <v>715</v>
      </c>
    </row>
    <row r="57" spans="1:5" x14ac:dyDescent="0.2">
      <c r="A57" s="394"/>
      <c r="B57" s="395"/>
      <c r="C57" s="382" t="s">
        <v>764</v>
      </c>
      <c r="D57" s="383">
        <v>2000</v>
      </c>
    </row>
    <row r="58" spans="1:5" x14ac:dyDescent="0.2">
      <c r="A58" s="381" t="s">
        <v>405</v>
      </c>
      <c r="B58" s="381">
        <v>501</v>
      </c>
      <c r="C58" s="382" t="s">
        <v>769</v>
      </c>
      <c r="D58" s="383">
        <v>50</v>
      </c>
    </row>
    <row r="59" spans="1:5" x14ac:dyDescent="0.2">
      <c r="A59" s="384"/>
      <c r="B59" s="384"/>
      <c r="C59" s="385"/>
      <c r="D59" s="386"/>
    </row>
    <row r="60" spans="1:5" x14ac:dyDescent="0.2">
      <c r="A60" s="379">
        <v>4351</v>
      </c>
      <c r="B60" s="379">
        <v>5331</v>
      </c>
      <c r="C60" s="380" t="s">
        <v>245</v>
      </c>
      <c r="D60" s="400" t="s">
        <v>715</v>
      </c>
    </row>
    <row r="61" spans="1:5" x14ac:dyDescent="0.2">
      <c r="A61" s="394"/>
      <c r="B61" s="395"/>
      <c r="C61" s="382" t="s">
        <v>765</v>
      </c>
      <c r="D61" s="398">
        <v>83785</v>
      </c>
    </row>
    <row r="62" spans="1:5" x14ac:dyDescent="0.2">
      <c r="A62" s="381" t="s">
        <v>405</v>
      </c>
      <c r="B62" s="388">
        <v>502</v>
      </c>
      <c r="C62" s="382" t="s">
        <v>766</v>
      </c>
      <c r="D62" s="398">
        <v>100</v>
      </c>
    </row>
    <row r="63" spans="1:5" x14ac:dyDescent="0.2">
      <c r="A63" s="373"/>
      <c r="B63" s="373"/>
      <c r="C63" s="373"/>
      <c r="D63" s="373"/>
    </row>
    <row r="64" spans="1:5" x14ac:dyDescent="0.2">
      <c r="A64" s="409" t="s">
        <v>679</v>
      </c>
      <c r="B64" s="409"/>
      <c r="C64" s="409"/>
      <c r="D64" s="409"/>
    </row>
    <row r="73" spans="1:4" x14ac:dyDescent="0.2">
      <c r="A73" s="373"/>
      <c r="B73" s="373"/>
      <c r="C73" s="373"/>
      <c r="D73" s="373"/>
    </row>
    <row r="75" spans="1:4" x14ac:dyDescent="0.2">
      <c r="C75" s="372"/>
    </row>
  </sheetData>
  <mergeCells count="5">
    <mergeCell ref="A6:A25"/>
    <mergeCell ref="A26:A27"/>
    <mergeCell ref="A30:A42"/>
    <mergeCell ref="A43:A45"/>
    <mergeCell ref="A64:D6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  <headerFooter>
    <oddHeader>&amp;RP10-002677/2022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F86"/>
  <sheetViews>
    <sheetView view="pageLayout" topLeftCell="A46" zoomScaleNormal="100" workbookViewId="0">
      <selection activeCell="A63" sqref="A63:F63"/>
    </sheetView>
  </sheetViews>
  <sheetFormatPr defaultColWidth="2.85546875" defaultRowHeight="14.25" x14ac:dyDescent="0.2"/>
  <cols>
    <col min="1" max="1" width="10.85546875" style="40" customWidth="1"/>
    <col min="2" max="2" width="9" style="40" customWidth="1"/>
    <col min="3" max="3" width="10" style="40" customWidth="1"/>
    <col min="4" max="4" width="15" style="40" customWidth="1"/>
    <col min="5" max="5" width="45.140625" style="40" customWidth="1"/>
    <col min="6" max="6" width="15" style="124" customWidth="1"/>
    <col min="7" max="16384" width="2.85546875" style="40"/>
  </cols>
  <sheetData>
    <row r="1" spans="1:6" ht="16.5" x14ac:dyDescent="0.2">
      <c r="F1" s="125" t="s">
        <v>728</v>
      </c>
    </row>
    <row r="2" spans="1:6" ht="16.5" x14ac:dyDescent="0.2">
      <c r="A2" s="28" t="s">
        <v>239</v>
      </c>
      <c r="B2" s="28"/>
      <c r="C2" s="28"/>
      <c r="D2" s="68"/>
      <c r="E2" s="28"/>
      <c r="F2" s="101" t="s">
        <v>240</v>
      </c>
    </row>
    <row r="3" spans="1:6" ht="16.5" x14ac:dyDescent="0.2">
      <c r="A3" s="28"/>
      <c r="B3" s="28"/>
      <c r="C3" s="28"/>
      <c r="D3" s="68"/>
      <c r="E3" s="28"/>
      <c r="F3" s="29"/>
    </row>
    <row r="4" spans="1:6" s="102" customFormat="1" ht="12" x14ac:dyDescent="0.2">
      <c r="A4" s="69" t="s">
        <v>0</v>
      </c>
      <c r="B4" s="70" t="s">
        <v>1</v>
      </c>
      <c r="C4" s="69" t="s">
        <v>404</v>
      </c>
      <c r="D4" s="70" t="s">
        <v>405</v>
      </c>
      <c r="E4" s="69" t="s">
        <v>238</v>
      </c>
      <c r="F4" s="30" t="s">
        <v>682</v>
      </c>
    </row>
    <row r="5" spans="1:6" s="102" customFormat="1" ht="12" x14ac:dyDescent="0.2">
      <c r="A5" s="71"/>
      <c r="B5" s="72"/>
      <c r="C5" s="71"/>
      <c r="D5" s="72"/>
      <c r="E5" s="71"/>
      <c r="F5" s="73" t="s">
        <v>333</v>
      </c>
    </row>
    <row r="6" spans="1:6" s="103" customFormat="1" ht="12" x14ac:dyDescent="0.2">
      <c r="A6" s="32"/>
      <c r="B6" s="33"/>
      <c r="C6" s="32"/>
      <c r="D6" s="33"/>
      <c r="E6" s="32"/>
      <c r="F6" s="32">
        <v>2022</v>
      </c>
    </row>
    <row r="7" spans="1:6" s="109" customFormat="1" ht="15" x14ac:dyDescent="0.25">
      <c r="A7" s="110" t="s">
        <v>8</v>
      </c>
      <c r="B7" s="104" t="s">
        <v>406</v>
      </c>
      <c r="C7" s="105"/>
      <c r="D7" s="106" t="s">
        <v>407</v>
      </c>
      <c r="E7" s="107" t="s">
        <v>408</v>
      </c>
      <c r="F7" s="108">
        <v>2000</v>
      </c>
    </row>
    <row r="8" spans="1:6" s="109" customFormat="1" ht="15" x14ac:dyDescent="0.25">
      <c r="A8" s="110" t="s">
        <v>8</v>
      </c>
      <c r="B8" s="110" t="s">
        <v>406</v>
      </c>
      <c r="C8" s="44"/>
      <c r="D8" s="391" t="s">
        <v>770</v>
      </c>
      <c r="E8" s="112" t="s">
        <v>409</v>
      </c>
      <c r="F8" s="108">
        <v>3000</v>
      </c>
    </row>
    <row r="9" spans="1:6" s="116" customFormat="1" ht="15" x14ac:dyDescent="0.25">
      <c r="A9" s="19" t="s">
        <v>8</v>
      </c>
      <c r="B9" s="19" t="s">
        <v>406</v>
      </c>
      <c r="C9" s="19" t="s">
        <v>410</v>
      </c>
      <c r="D9" s="114"/>
      <c r="E9" s="20"/>
      <c r="F9" s="115">
        <f>SUM(F7:F8)</f>
        <v>5000</v>
      </c>
    </row>
    <row r="10" spans="1:6" s="21" customFormat="1" ht="15" x14ac:dyDescent="0.25">
      <c r="A10" s="17" t="s">
        <v>8</v>
      </c>
      <c r="B10" s="406" t="s">
        <v>15</v>
      </c>
      <c r="C10" s="407"/>
      <c r="D10" s="407"/>
      <c r="E10" s="408"/>
      <c r="F10" s="117">
        <f t="shared" ref="F10" si="0">SUM(F9)</f>
        <v>5000</v>
      </c>
    </row>
    <row r="11" spans="1:6" s="109" customFormat="1" ht="15" x14ac:dyDescent="0.25">
      <c r="A11" s="162" t="s">
        <v>22</v>
      </c>
      <c r="B11" s="11">
        <v>6121</v>
      </c>
      <c r="C11" s="44" t="s">
        <v>415</v>
      </c>
      <c r="D11" s="111" t="s">
        <v>412</v>
      </c>
      <c r="E11" s="112" t="s">
        <v>413</v>
      </c>
      <c r="F11" s="113">
        <v>12342</v>
      </c>
    </row>
    <row r="12" spans="1:6" s="109" customFormat="1" ht="15" x14ac:dyDescent="0.25">
      <c r="A12" s="110" t="s">
        <v>22</v>
      </c>
      <c r="B12" s="110" t="s">
        <v>411</v>
      </c>
      <c r="C12" s="44" t="s">
        <v>415</v>
      </c>
      <c r="D12" s="111" t="s">
        <v>416</v>
      </c>
      <c r="E12" s="112" t="s">
        <v>417</v>
      </c>
      <c r="F12" s="113">
        <v>4000</v>
      </c>
    </row>
    <row r="13" spans="1:6" s="109" customFormat="1" ht="15" x14ac:dyDescent="0.25">
      <c r="A13" s="110" t="s">
        <v>22</v>
      </c>
      <c r="B13" s="110" t="s">
        <v>411</v>
      </c>
      <c r="C13" s="44"/>
      <c r="D13" s="111" t="s">
        <v>418</v>
      </c>
      <c r="E13" s="112" t="s">
        <v>419</v>
      </c>
      <c r="F13" s="113">
        <v>1500</v>
      </c>
    </row>
    <row r="14" spans="1:6" s="118" customFormat="1" ht="15" x14ac:dyDescent="0.25">
      <c r="A14" s="19" t="s">
        <v>22</v>
      </c>
      <c r="B14" s="19" t="s">
        <v>411</v>
      </c>
      <c r="C14" s="410" t="s">
        <v>420</v>
      </c>
      <c r="D14" s="411"/>
      <c r="E14" s="412"/>
      <c r="F14" s="115">
        <f>SUM(F11:F13)</f>
        <v>17842</v>
      </c>
    </row>
    <row r="15" spans="1:6" s="21" customFormat="1" ht="15" x14ac:dyDescent="0.25">
      <c r="A15" s="17" t="s">
        <v>22</v>
      </c>
      <c r="B15" s="406" t="s">
        <v>21</v>
      </c>
      <c r="C15" s="407"/>
      <c r="D15" s="407"/>
      <c r="E15" s="408"/>
      <c r="F15" s="117">
        <f t="shared" ref="F15" si="1">SUM(F14)</f>
        <v>17842</v>
      </c>
    </row>
    <row r="16" spans="1:6" s="74" customFormat="1" ht="13.5" x14ac:dyDescent="0.2">
      <c r="A16" s="178" t="s">
        <v>16</v>
      </c>
      <c r="B16" s="119"/>
      <c r="C16" s="119"/>
      <c r="D16" s="120"/>
      <c r="E16" s="119"/>
      <c r="F16" s="121">
        <f>F10+F15</f>
        <v>22842</v>
      </c>
    </row>
    <row r="17" spans="4:6" x14ac:dyDescent="0.2">
      <c r="D17" s="122"/>
      <c r="E17" s="122"/>
      <c r="F17" s="123"/>
    </row>
    <row r="63" spans="1:6" x14ac:dyDescent="0.2">
      <c r="A63" s="409" t="s">
        <v>651</v>
      </c>
      <c r="B63" s="409"/>
      <c r="C63" s="409"/>
      <c r="D63" s="409"/>
      <c r="E63" s="409"/>
      <c r="F63" s="409"/>
    </row>
    <row r="86" spans="6:6" x14ac:dyDescent="0.2">
      <c r="F86" s="40"/>
    </row>
  </sheetData>
  <mergeCells count="4">
    <mergeCell ref="B10:E10"/>
    <mergeCell ref="B15:E15"/>
    <mergeCell ref="C14:E14"/>
    <mergeCell ref="A63:F63"/>
  </mergeCells>
  <pageMargins left="0.7" right="0.7" top="0.75" bottom="0.75" header="0.3" footer="0.3"/>
  <pageSetup paperSize="9" scale="83" orientation="portrait" r:id="rId1"/>
  <headerFooter>
    <oddHeader>&amp;RP10-002677/2022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G70"/>
  <sheetViews>
    <sheetView view="pageLayout" topLeftCell="A49" zoomScaleNormal="100" workbookViewId="0">
      <selection activeCell="A70" sqref="A70:E70"/>
    </sheetView>
  </sheetViews>
  <sheetFormatPr defaultColWidth="11.7109375" defaultRowHeight="14.25" x14ac:dyDescent="0.2"/>
  <cols>
    <col min="1" max="1" width="10.140625" style="38" customWidth="1"/>
    <col min="2" max="2" width="8.140625" style="38" customWidth="1"/>
    <col min="3" max="3" width="14.28515625" style="38" customWidth="1"/>
    <col min="4" max="4" width="69.28515625" style="38" customWidth="1"/>
    <col min="5" max="5" width="14.42578125" style="39" customWidth="1"/>
    <col min="6" max="16384" width="11.7109375" style="38"/>
  </cols>
  <sheetData>
    <row r="1" spans="1:7" ht="16.5" x14ac:dyDescent="0.2">
      <c r="B1" s="28"/>
      <c r="C1" s="28"/>
      <c r="D1" s="28"/>
      <c r="E1" s="125" t="s">
        <v>725</v>
      </c>
    </row>
    <row r="2" spans="1:7" ht="16.5" x14ac:dyDescent="0.2">
      <c r="A2" s="28" t="s">
        <v>241</v>
      </c>
      <c r="B2" s="28"/>
      <c r="C2" s="28"/>
      <c r="D2" s="28"/>
      <c r="E2" s="75" t="s">
        <v>240</v>
      </c>
    </row>
    <row r="3" spans="1:7" ht="16.5" x14ac:dyDescent="0.2">
      <c r="A3" s="28"/>
      <c r="B3" s="28"/>
      <c r="C3" s="28"/>
      <c r="D3" s="68"/>
      <c r="E3" s="28"/>
      <c r="F3" s="29"/>
      <c r="G3" s="40"/>
    </row>
    <row r="4" spans="1:7" x14ac:dyDescent="0.2">
      <c r="A4" s="69" t="s">
        <v>0</v>
      </c>
      <c r="B4" s="70" t="s">
        <v>1</v>
      </c>
      <c r="C4" s="69" t="s">
        <v>334</v>
      </c>
      <c r="D4" s="31" t="s">
        <v>238</v>
      </c>
      <c r="E4" s="30" t="s">
        <v>682</v>
      </c>
    </row>
    <row r="5" spans="1:7" x14ac:dyDescent="0.2">
      <c r="A5" s="71"/>
      <c r="B5" s="72"/>
      <c r="C5" s="71"/>
      <c r="D5" s="72"/>
      <c r="E5" s="73" t="s">
        <v>333</v>
      </c>
    </row>
    <row r="6" spans="1:7" x14ac:dyDescent="0.2">
      <c r="A6" s="32"/>
      <c r="B6" s="33"/>
      <c r="C6" s="32"/>
      <c r="D6" s="33"/>
      <c r="E6" s="32">
        <v>2022</v>
      </c>
    </row>
    <row r="7" spans="1:7" x14ac:dyDescent="0.2">
      <c r="A7" s="11" t="s">
        <v>18</v>
      </c>
      <c r="B7" s="11" t="s">
        <v>9</v>
      </c>
      <c r="D7" s="11" t="s">
        <v>12</v>
      </c>
      <c r="E7" s="12">
        <v>150</v>
      </c>
    </row>
    <row r="8" spans="1:7" s="41" customFormat="1" ht="15" x14ac:dyDescent="0.25">
      <c r="A8" s="17" t="s">
        <v>18</v>
      </c>
      <c r="B8" s="17" t="s">
        <v>17</v>
      </c>
      <c r="C8" s="17"/>
      <c r="D8" s="17"/>
      <c r="E8" s="18">
        <f t="shared" ref="E8:E9" si="0">SUM(E7)</f>
        <v>150</v>
      </c>
    </row>
    <row r="9" spans="1:7" s="78" customFormat="1" ht="13.5" x14ac:dyDescent="0.2">
      <c r="A9" s="90" t="s">
        <v>16</v>
      </c>
      <c r="B9" s="88"/>
      <c r="C9" s="88"/>
      <c r="D9" s="88"/>
      <c r="E9" s="89">
        <f t="shared" si="0"/>
        <v>150</v>
      </c>
    </row>
    <row r="14" spans="1:7" ht="15" x14ac:dyDescent="0.25">
      <c r="A14" s="41"/>
      <c r="B14" s="41"/>
      <c r="C14" s="41"/>
      <c r="D14" s="41"/>
      <c r="E14" s="42"/>
    </row>
    <row r="18" spans="1:1" x14ac:dyDescent="0.2">
      <c r="A18" s="37"/>
    </row>
    <row r="34" spans="4:4" x14ac:dyDescent="0.2">
      <c r="D34" s="59"/>
    </row>
    <row r="70" spans="1:5" x14ac:dyDescent="0.2">
      <c r="A70" s="409" t="s">
        <v>652</v>
      </c>
      <c r="B70" s="409"/>
      <c r="C70" s="409"/>
      <c r="D70" s="409"/>
      <c r="E70" s="409"/>
    </row>
  </sheetData>
  <mergeCells count="1">
    <mergeCell ref="A70:E70"/>
  </mergeCells>
  <pageMargins left="0.7" right="0.7" top="0.75" bottom="0.75" header="0.3" footer="0.3"/>
  <pageSetup paperSize="9" scale="75" orientation="portrait" r:id="rId1"/>
  <headerFooter>
    <oddHeader>&amp;RP10-002677/2022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F70"/>
  <sheetViews>
    <sheetView view="pageLayout" topLeftCell="A52" zoomScaleNormal="100" workbookViewId="0">
      <selection activeCell="A70" sqref="A70:E70"/>
    </sheetView>
  </sheetViews>
  <sheetFormatPr defaultColWidth="11.7109375" defaultRowHeight="14.25" x14ac:dyDescent="0.2"/>
  <cols>
    <col min="1" max="1" width="10.140625" style="38" customWidth="1"/>
    <col min="2" max="2" width="8.140625" style="38" customWidth="1"/>
    <col min="3" max="3" width="14.28515625" style="38" customWidth="1"/>
    <col min="4" max="4" width="69.28515625" style="38" customWidth="1"/>
    <col min="5" max="5" width="14.42578125" style="39" customWidth="1"/>
    <col min="6" max="16384" width="11.7109375" style="38"/>
  </cols>
  <sheetData>
    <row r="1" spans="1:6" ht="16.5" x14ac:dyDescent="0.2">
      <c r="B1" s="28"/>
      <c r="C1" s="28"/>
      <c r="D1" s="28"/>
      <c r="E1" s="125" t="s">
        <v>726</v>
      </c>
    </row>
    <row r="2" spans="1:6" ht="16.5" x14ac:dyDescent="0.2">
      <c r="A2" s="28" t="s">
        <v>242</v>
      </c>
      <c r="B2" s="28"/>
      <c r="C2" s="28"/>
      <c r="D2" s="28"/>
      <c r="E2" s="75" t="s">
        <v>240</v>
      </c>
    </row>
    <row r="3" spans="1:6" ht="16.5" x14ac:dyDescent="0.2">
      <c r="A3" s="28"/>
      <c r="B3" s="28"/>
      <c r="C3" s="28"/>
      <c r="D3" s="68"/>
      <c r="E3" s="28"/>
      <c r="F3" s="29"/>
    </row>
    <row r="4" spans="1:6" x14ac:dyDescent="0.2">
      <c r="A4" s="69" t="s">
        <v>0</v>
      </c>
      <c r="B4" s="70" t="s">
        <v>1</v>
      </c>
      <c r="C4" s="69" t="s">
        <v>334</v>
      </c>
      <c r="D4" s="31" t="s">
        <v>238</v>
      </c>
      <c r="E4" s="30" t="s">
        <v>682</v>
      </c>
    </row>
    <row r="5" spans="1:6" x14ac:dyDescent="0.2">
      <c r="A5" s="71"/>
      <c r="B5" s="72"/>
      <c r="C5" s="71"/>
      <c r="D5" s="72"/>
      <c r="E5" s="73" t="s">
        <v>333</v>
      </c>
    </row>
    <row r="6" spans="1:6" x14ac:dyDescent="0.2">
      <c r="A6" s="32"/>
      <c r="B6" s="33"/>
      <c r="C6" s="32"/>
      <c r="D6" s="33"/>
      <c r="E6" s="32">
        <v>2022</v>
      </c>
    </row>
    <row r="7" spans="1:6" s="40" customFormat="1" x14ac:dyDescent="0.2">
      <c r="A7" s="11" t="s">
        <v>55</v>
      </c>
      <c r="B7" s="11" t="s">
        <v>45</v>
      </c>
      <c r="D7" s="11" t="s">
        <v>44</v>
      </c>
      <c r="E7" s="12">
        <v>1</v>
      </c>
    </row>
    <row r="8" spans="1:6" s="40" customFormat="1" x14ac:dyDescent="0.2">
      <c r="A8" s="17" t="s">
        <v>55</v>
      </c>
      <c r="B8" s="17" t="s">
        <v>54</v>
      </c>
      <c r="C8" s="17"/>
      <c r="D8" s="17"/>
      <c r="E8" s="18">
        <f t="shared" ref="E8" si="0">SUM(E7)</f>
        <v>1</v>
      </c>
    </row>
    <row r="9" spans="1:6" s="40" customFormat="1" x14ac:dyDescent="0.2">
      <c r="A9" s="11" t="s">
        <v>49</v>
      </c>
      <c r="B9" s="11" t="s">
        <v>53</v>
      </c>
      <c r="C9" s="36"/>
      <c r="D9" s="11" t="s">
        <v>52</v>
      </c>
      <c r="E9" s="12">
        <v>146</v>
      </c>
    </row>
    <row r="10" spans="1:6" s="40" customFormat="1" x14ac:dyDescent="0.2">
      <c r="A10" s="11" t="s">
        <v>49</v>
      </c>
      <c r="B10" s="11" t="s">
        <v>5</v>
      </c>
      <c r="C10" s="36"/>
      <c r="D10" s="11" t="s">
        <v>6</v>
      </c>
      <c r="E10" s="12">
        <v>50</v>
      </c>
    </row>
    <row r="11" spans="1:6" s="40" customFormat="1" x14ac:dyDescent="0.2">
      <c r="A11" s="11" t="s">
        <v>49</v>
      </c>
      <c r="B11" s="11" t="s">
        <v>9</v>
      </c>
      <c r="C11" s="36"/>
      <c r="D11" s="11" t="s">
        <v>570</v>
      </c>
      <c r="E11" s="12">
        <v>10000</v>
      </c>
    </row>
    <row r="12" spans="1:6" s="40" customFormat="1" x14ac:dyDescent="0.2">
      <c r="A12" s="11" t="s">
        <v>49</v>
      </c>
      <c r="B12" s="11">
        <v>5169</v>
      </c>
      <c r="C12" s="36"/>
      <c r="D12" s="11" t="s">
        <v>569</v>
      </c>
      <c r="E12" s="12">
        <v>150</v>
      </c>
    </row>
    <row r="13" spans="1:6" s="40" customFormat="1" x14ac:dyDescent="0.2">
      <c r="A13" s="11" t="s">
        <v>49</v>
      </c>
      <c r="B13" s="11" t="s">
        <v>28</v>
      </c>
      <c r="C13" s="36"/>
      <c r="D13" s="11" t="s">
        <v>27</v>
      </c>
      <c r="E13" s="12">
        <v>1500</v>
      </c>
      <c r="F13" s="129"/>
    </row>
    <row r="14" spans="1:6" s="40" customFormat="1" x14ac:dyDescent="0.2">
      <c r="A14" s="11" t="s">
        <v>49</v>
      </c>
      <c r="B14" s="11" t="s">
        <v>28</v>
      </c>
      <c r="C14" s="36"/>
      <c r="D14" s="11" t="s">
        <v>358</v>
      </c>
      <c r="E14" s="12">
        <v>2200</v>
      </c>
      <c r="F14" s="129"/>
    </row>
    <row r="15" spans="1:6" s="40" customFormat="1" x14ac:dyDescent="0.2">
      <c r="A15" s="11" t="s">
        <v>49</v>
      </c>
      <c r="B15" s="11" t="s">
        <v>51</v>
      </c>
      <c r="C15" s="36"/>
      <c r="D15" s="11" t="s">
        <v>50</v>
      </c>
      <c r="E15" s="12">
        <v>7300</v>
      </c>
      <c r="F15" s="129"/>
    </row>
    <row r="16" spans="1:6" s="40" customFormat="1" x14ac:dyDescent="0.2">
      <c r="A16" s="17" t="s">
        <v>49</v>
      </c>
      <c r="B16" s="17" t="s">
        <v>48</v>
      </c>
      <c r="C16" s="17"/>
      <c r="D16" s="17"/>
      <c r="E16" s="18">
        <f t="shared" ref="E16" si="1">SUM(E9:E15)</f>
        <v>21346</v>
      </c>
      <c r="F16" s="129"/>
    </row>
    <row r="17" spans="1:6" s="40" customFormat="1" x14ac:dyDescent="0.2">
      <c r="A17" s="11" t="s">
        <v>47</v>
      </c>
      <c r="B17" s="11" t="s">
        <v>9</v>
      </c>
      <c r="D17" s="11" t="s">
        <v>12</v>
      </c>
      <c r="E17" s="12">
        <v>27700</v>
      </c>
      <c r="F17" s="129"/>
    </row>
    <row r="18" spans="1:6" s="40" customFormat="1" x14ac:dyDescent="0.2">
      <c r="A18" s="17" t="s">
        <v>47</v>
      </c>
      <c r="B18" s="17" t="s">
        <v>46</v>
      </c>
      <c r="C18" s="17"/>
      <c r="D18" s="17"/>
      <c r="E18" s="18">
        <f t="shared" ref="E18" si="2">SUM(E17)</f>
        <v>27700</v>
      </c>
      <c r="F18" s="129"/>
    </row>
    <row r="19" spans="1:6" s="40" customFormat="1" x14ac:dyDescent="0.2">
      <c r="A19" s="11" t="s">
        <v>43</v>
      </c>
      <c r="B19" s="11" t="s">
        <v>45</v>
      </c>
      <c r="C19" s="36"/>
      <c r="D19" s="11" t="s">
        <v>44</v>
      </c>
      <c r="E19" s="12">
        <v>30</v>
      </c>
      <c r="F19" s="129"/>
    </row>
    <row r="20" spans="1:6" s="129" customFormat="1" x14ac:dyDescent="0.2">
      <c r="A20" s="11" t="s">
        <v>43</v>
      </c>
      <c r="B20" s="11" t="s">
        <v>9</v>
      </c>
      <c r="C20" s="134"/>
      <c r="D20" s="11" t="s">
        <v>581</v>
      </c>
      <c r="E20" s="12">
        <v>650</v>
      </c>
    </row>
    <row r="21" spans="1:6" s="129" customFormat="1" x14ac:dyDescent="0.2">
      <c r="A21" s="166" t="s">
        <v>43</v>
      </c>
      <c r="B21" s="166" t="s">
        <v>9</v>
      </c>
      <c r="C21" s="167"/>
      <c r="D21" s="169" t="s">
        <v>579</v>
      </c>
      <c r="E21" s="168">
        <v>450</v>
      </c>
    </row>
    <row r="22" spans="1:6" s="129" customFormat="1" x14ac:dyDescent="0.2">
      <c r="A22" s="166" t="s">
        <v>43</v>
      </c>
      <c r="B22" s="166" t="s">
        <v>9</v>
      </c>
      <c r="C22" s="167"/>
      <c r="D22" s="169" t="s">
        <v>580</v>
      </c>
      <c r="E22" s="168">
        <v>200</v>
      </c>
    </row>
    <row r="23" spans="1:6" s="40" customFormat="1" ht="15" x14ac:dyDescent="0.2">
      <c r="A23" s="17" t="s">
        <v>43</v>
      </c>
      <c r="B23" s="406" t="s">
        <v>42</v>
      </c>
      <c r="C23" s="413"/>
      <c r="D23" s="414"/>
      <c r="E23" s="18">
        <f t="shared" ref="E23" si="3">E20+E19</f>
        <v>680</v>
      </c>
    </row>
    <row r="24" spans="1:6" s="40" customFormat="1" x14ac:dyDescent="0.2">
      <c r="A24" s="11" t="s">
        <v>41</v>
      </c>
      <c r="B24" s="11" t="s">
        <v>9</v>
      </c>
      <c r="D24" s="11" t="s">
        <v>12</v>
      </c>
      <c r="E24" s="12">
        <v>100</v>
      </c>
    </row>
    <row r="25" spans="1:6" s="40" customFormat="1" ht="15" x14ac:dyDescent="0.2">
      <c r="A25" s="17" t="s">
        <v>41</v>
      </c>
      <c r="B25" s="406" t="s">
        <v>40</v>
      </c>
      <c r="C25" s="413"/>
      <c r="D25" s="414"/>
      <c r="E25" s="18">
        <f t="shared" ref="E25" si="4">SUM(E24)</f>
        <v>100</v>
      </c>
    </row>
    <row r="26" spans="1:6" s="40" customFormat="1" x14ac:dyDescent="0.2">
      <c r="A26" s="11" t="s">
        <v>22</v>
      </c>
      <c r="B26" s="11" t="s">
        <v>39</v>
      </c>
      <c r="C26" s="36"/>
      <c r="D26" s="11" t="s">
        <v>38</v>
      </c>
      <c r="E26" s="12">
        <v>20</v>
      </c>
    </row>
    <row r="27" spans="1:6" s="40" customFormat="1" x14ac:dyDescent="0.2">
      <c r="A27" s="11" t="s">
        <v>22</v>
      </c>
      <c r="B27" s="11" t="s">
        <v>37</v>
      </c>
      <c r="C27" s="36"/>
      <c r="D27" s="11" t="s">
        <v>36</v>
      </c>
      <c r="E27" s="12">
        <v>40</v>
      </c>
    </row>
    <row r="28" spans="1:6" s="40" customFormat="1" x14ac:dyDescent="0.2">
      <c r="A28" s="11" t="s">
        <v>22</v>
      </c>
      <c r="B28" s="11" t="s">
        <v>35</v>
      </c>
      <c r="C28" s="36"/>
      <c r="D28" s="11" t="s">
        <v>34</v>
      </c>
      <c r="E28" s="12">
        <v>200</v>
      </c>
    </row>
    <row r="29" spans="1:6" s="40" customFormat="1" x14ac:dyDescent="0.2">
      <c r="A29" s="11" t="s">
        <v>22</v>
      </c>
      <c r="B29" s="11" t="s">
        <v>3</v>
      </c>
      <c r="D29" s="11" t="s">
        <v>4</v>
      </c>
      <c r="E29" s="12">
        <v>2000</v>
      </c>
    </row>
    <row r="30" spans="1:6" s="40" customFormat="1" x14ac:dyDescent="0.2">
      <c r="A30" s="11" t="s">
        <v>22</v>
      </c>
      <c r="B30" s="11" t="s">
        <v>33</v>
      </c>
      <c r="C30" s="36"/>
      <c r="D30" s="11" t="s">
        <v>32</v>
      </c>
      <c r="E30" s="12">
        <v>1000</v>
      </c>
    </row>
    <row r="31" spans="1:6" s="40" customFormat="1" x14ac:dyDescent="0.2">
      <c r="A31" s="11" t="s">
        <v>22</v>
      </c>
      <c r="B31" s="11" t="s">
        <v>31</v>
      </c>
      <c r="C31" s="36"/>
      <c r="D31" s="11" t="s">
        <v>30</v>
      </c>
      <c r="E31" s="12">
        <v>400</v>
      </c>
    </row>
    <row r="32" spans="1:6" s="40" customFormat="1" x14ac:dyDescent="0.2">
      <c r="A32" s="11" t="s">
        <v>22</v>
      </c>
      <c r="B32" s="11" t="s">
        <v>5</v>
      </c>
      <c r="C32" s="36"/>
      <c r="D32" s="11" t="s">
        <v>6</v>
      </c>
      <c r="E32" s="12">
        <v>200</v>
      </c>
    </row>
    <row r="33" spans="1:5" s="40" customFormat="1" x14ac:dyDescent="0.2">
      <c r="A33" s="11" t="s">
        <v>22</v>
      </c>
      <c r="B33" s="11" t="s">
        <v>9</v>
      </c>
      <c r="C33" s="36"/>
      <c r="D33" s="62" t="s">
        <v>12</v>
      </c>
      <c r="E33" s="12">
        <v>65000</v>
      </c>
    </row>
    <row r="34" spans="1:5" s="40" customFormat="1" x14ac:dyDescent="0.2">
      <c r="A34" s="11" t="s">
        <v>22</v>
      </c>
      <c r="B34" s="11" t="s">
        <v>9</v>
      </c>
      <c r="C34" s="11" t="s">
        <v>29</v>
      </c>
      <c r="D34" s="11" t="s">
        <v>317</v>
      </c>
      <c r="E34" s="12">
        <v>100</v>
      </c>
    </row>
    <row r="35" spans="1:5" s="40" customFormat="1" x14ac:dyDescent="0.2">
      <c r="A35" s="11" t="s">
        <v>22</v>
      </c>
      <c r="B35" s="11">
        <v>5169</v>
      </c>
      <c r="C35" s="97" t="s">
        <v>771</v>
      </c>
      <c r="D35" s="11" t="s">
        <v>584</v>
      </c>
      <c r="E35" s="12">
        <v>1000</v>
      </c>
    </row>
    <row r="36" spans="1:5" s="40" customFormat="1" x14ac:dyDescent="0.2">
      <c r="A36" s="11" t="s">
        <v>22</v>
      </c>
      <c r="B36" s="11" t="s">
        <v>28</v>
      </c>
      <c r="D36" s="11" t="s">
        <v>27</v>
      </c>
      <c r="E36" s="12">
        <v>2500</v>
      </c>
    </row>
    <row r="37" spans="1:5" s="40" customFormat="1" x14ac:dyDescent="0.2">
      <c r="A37" s="17" t="s">
        <v>22</v>
      </c>
      <c r="B37" s="17" t="s">
        <v>21</v>
      </c>
      <c r="C37" s="17"/>
      <c r="D37" s="17"/>
      <c r="E37" s="18">
        <f>SUM(E26:E36)</f>
        <v>72460</v>
      </c>
    </row>
    <row r="38" spans="1:5" s="40" customFormat="1" x14ac:dyDescent="0.2">
      <c r="A38" s="11" t="s">
        <v>20</v>
      </c>
      <c r="B38" s="11" t="s">
        <v>3</v>
      </c>
      <c r="C38" s="36"/>
      <c r="D38" s="11" t="s">
        <v>4</v>
      </c>
      <c r="E38" s="12">
        <v>100</v>
      </c>
    </row>
    <row r="39" spans="1:5" s="40" customFormat="1" x14ac:dyDescent="0.2">
      <c r="A39" s="11" t="s">
        <v>20</v>
      </c>
      <c r="B39" s="11" t="s">
        <v>9</v>
      </c>
      <c r="C39" s="36"/>
      <c r="D39" s="11" t="s">
        <v>12</v>
      </c>
      <c r="E39" s="12">
        <v>150</v>
      </c>
    </row>
    <row r="40" spans="1:5" s="40" customFormat="1" ht="15" x14ac:dyDescent="0.2">
      <c r="A40" s="17" t="s">
        <v>20</v>
      </c>
      <c r="B40" s="406" t="s">
        <v>19</v>
      </c>
      <c r="C40" s="413"/>
      <c r="D40" s="414"/>
      <c r="E40" s="18">
        <f t="shared" ref="E40" si="5">SUM(E38:E39)</f>
        <v>250</v>
      </c>
    </row>
    <row r="41" spans="1:5" s="74" customFormat="1" ht="13.5" x14ac:dyDescent="0.2">
      <c r="A41" s="90" t="s">
        <v>16</v>
      </c>
      <c r="B41" s="88"/>
      <c r="C41" s="88"/>
      <c r="D41" s="88"/>
      <c r="E41" s="89">
        <f>E40+E37+E25+E23+E18+E16+E8</f>
        <v>122537</v>
      </c>
    </row>
    <row r="55" spans="5:5" x14ac:dyDescent="0.2">
      <c r="E55" s="38"/>
    </row>
    <row r="70" spans="1:5" x14ac:dyDescent="0.2">
      <c r="A70" s="409" t="s">
        <v>653</v>
      </c>
      <c r="B70" s="409"/>
      <c r="C70" s="409"/>
      <c r="D70" s="409"/>
      <c r="E70" s="409"/>
    </row>
  </sheetData>
  <mergeCells count="4">
    <mergeCell ref="A70:E70"/>
    <mergeCell ref="B23:D23"/>
    <mergeCell ref="B25:D25"/>
    <mergeCell ref="B40:D40"/>
  </mergeCells>
  <pageMargins left="0.7" right="0.7" top="0.75" bottom="0.75" header="0.3" footer="0.3"/>
  <pageSetup paperSize="9" scale="75" orientation="portrait" r:id="rId1"/>
  <headerFooter>
    <oddHeader>&amp;RP10-002677/2022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F67"/>
  <sheetViews>
    <sheetView view="pageLayout" topLeftCell="A61" zoomScaleNormal="100" workbookViewId="0">
      <selection activeCell="E26" sqref="E26"/>
    </sheetView>
  </sheetViews>
  <sheetFormatPr defaultColWidth="2.85546875" defaultRowHeight="14.25" x14ac:dyDescent="0.2"/>
  <cols>
    <col min="1" max="1" width="11.7109375" style="40" customWidth="1"/>
    <col min="2" max="2" width="9.7109375" style="40" customWidth="1"/>
    <col min="3" max="3" width="10" style="40" customWidth="1"/>
    <col min="4" max="4" width="15" style="40" customWidth="1"/>
    <col min="5" max="5" width="45.140625" style="40" customWidth="1"/>
    <col min="6" max="6" width="16.42578125" style="131" customWidth="1"/>
    <col min="7" max="16384" width="2.85546875" style="40"/>
  </cols>
  <sheetData>
    <row r="1" spans="1:6" ht="16.5" x14ac:dyDescent="0.2">
      <c r="E1" s="125"/>
      <c r="F1" s="125" t="s">
        <v>730</v>
      </c>
    </row>
    <row r="2" spans="1:6" ht="16.5" x14ac:dyDescent="0.2">
      <c r="A2" s="28" t="s">
        <v>242</v>
      </c>
      <c r="B2" s="28"/>
      <c r="C2" s="28"/>
      <c r="D2" s="28"/>
      <c r="E2" s="28"/>
      <c r="F2" s="126" t="s">
        <v>240</v>
      </c>
    </row>
    <row r="3" spans="1:6" ht="16.5" x14ac:dyDescent="0.2">
      <c r="A3" s="28"/>
      <c r="B3" s="28"/>
      <c r="C3" s="28"/>
      <c r="D3" s="28"/>
      <c r="E3" s="28"/>
      <c r="F3" s="125"/>
    </row>
    <row r="4" spans="1:6" s="102" customFormat="1" ht="12" x14ac:dyDescent="0.2">
      <c r="A4" s="69" t="s">
        <v>0</v>
      </c>
      <c r="B4" s="70" t="s">
        <v>1</v>
      </c>
      <c r="C4" s="69" t="s">
        <v>404</v>
      </c>
      <c r="D4" s="70" t="s">
        <v>405</v>
      </c>
      <c r="E4" s="69" t="s">
        <v>238</v>
      </c>
      <c r="F4" s="30" t="s">
        <v>682</v>
      </c>
    </row>
    <row r="5" spans="1:6" s="102" customFormat="1" ht="12" x14ac:dyDescent="0.2">
      <c r="A5" s="71"/>
      <c r="B5" s="72"/>
      <c r="C5" s="71"/>
      <c r="D5" s="72"/>
      <c r="E5" s="71"/>
      <c r="F5" s="73" t="s">
        <v>333</v>
      </c>
    </row>
    <row r="6" spans="1:6" s="103" customFormat="1" ht="12" x14ac:dyDescent="0.2">
      <c r="A6" s="32"/>
      <c r="B6" s="33"/>
      <c r="C6" s="32"/>
      <c r="D6" s="33"/>
      <c r="E6" s="32"/>
      <c r="F6" s="32">
        <v>2022</v>
      </c>
    </row>
    <row r="7" spans="1:6" s="129" customFormat="1" x14ac:dyDescent="0.2">
      <c r="A7" s="127" t="s">
        <v>55</v>
      </c>
      <c r="B7" s="127" t="s">
        <v>411</v>
      </c>
      <c r="C7" s="127"/>
      <c r="D7" s="127" t="s">
        <v>421</v>
      </c>
      <c r="E7" s="127" t="s">
        <v>422</v>
      </c>
      <c r="F7" s="128">
        <v>1000</v>
      </c>
    </row>
    <row r="8" spans="1:6" s="130" customFormat="1" x14ac:dyDescent="0.2">
      <c r="A8" s="19" t="s">
        <v>55</v>
      </c>
      <c r="B8" s="19" t="s">
        <v>411</v>
      </c>
      <c r="C8" s="410" t="s">
        <v>420</v>
      </c>
      <c r="D8" s="411"/>
      <c r="E8" s="412"/>
      <c r="F8" s="20">
        <f t="shared" ref="F8:F9" si="0">SUM(F7)</f>
        <v>1000</v>
      </c>
    </row>
    <row r="9" spans="1:6" s="129" customFormat="1" ht="15" x14ac:dyDescent="0.2">
      <c r="A9" s="17" t="s">
        <v>55</v>
      </c>
      <c r="B9" s="406" t="s">
        <v>54</v>
      </c>
      <c r="C9" s="413"/>
      <c r="D9" s="413"/>
      <c r="E9" s="414"/>
      <c r="F9" s="18">
        <f t="shared" si="0"/>
        <v>1000</v>
      </c>
    </row>
    <row r="10" spans="1:6" s="129" customFormat="1" x14ac:dyDescent="0.2">
      <c r="A10" s="11" t="s">
        <v>49</v>
      </c>
      <c r="B10" s="11" t="s">
        <v>411</v>
      </c>
      <c r="C10" s="11"/>
      <c r="D10" s="11" t="s">
        <v>423</v>
      </c>
      <c r="E10" s="11" t="s">
        <v>424</v>
      </c>
      <c r="F10" s="12">
        <v>5000</v>
      </c>
    </row>
    <row r="11" spans="1:6" s="129" customFormat="1" x14ac:dyDescent="0.2">
      <c r="A11" s="11" t="s">
        <v>49</v>
      </c>
      <c r="B11" s="11" t="s">
        <v>411</v>
      </c>
      <c r="C11" s="11"/>
      <c r="D11" s="11" t="s">
        <v>425</v>
      </c>
      <c r="E11" s="11" t="s">
        <v>426</v>
      </c>
      <c r="F11" s="12">
        <v>3200</v>
      </c>
    </row>
    <row r="12" spans="1:6" s="130" customFormat="1" x14ac:dyDescent="0.2">
      <c r="A12" s="19" t="s">
        <v>49</v>
      </c>
      <c r="B12" s="19" t="s">
        <v>411</v>
      </c>
      <c r="C12" s="410" t="s">
        <v>420</v>
      </c>
      <c r="D12" s="411"/>
      <c r="E12" s="412"/>
      <c r="F12" s="20">
        <f>SUM(F10:F11)</f>
        <v>8200</v>
      </c>
    </row>
    <row r="13" spans="1:6" s="129" customFormat="1" x14ac:dyDescent="0.2">
      <c r="A13" s="17" t="s">
        <v>49</v>
      </c>
      <c r="B13" s="406" t="s">
        <v>48</v>
      </c>
      <c r="C13" s="407"/>
      <c r="D13" s="407"/>
      <c r="E13" s="408"/>
      <c r="F13" s="18">
        <f t="shared" ref="F13" si="1">SUM(F12)</f>
        <v>8200</v>
      </c>
    </row>
    <row r="14" spans="1:6" s="129" customFormat="1" x14ac:dyDescent="0.2">
      <c r="A14" s="11" t="s">
        <v>427</v>
      </c>
      <c r="B14" s="11" t="s">
        <v>411</v>
      </c>
      <c r="C14" s="11"/>
      <c r="D14" s="11" t="s">
        <v>428</v>
      </c>
      <c r="E14" s="11" t="s">
        <v>429</v>
      </c>
      <c r="F14" s="12">
        <v>50</v>
      </c>
    </row>
    <row r="15" spans="1:6" s="129" customFormat="1" x14ac:dyDescent="0.2">
      <c r="A15" s="97" t="s">
        <v>427</v>
      </c>
      <c r="B15" s="11">
        <v>6121</v>
      </c>
      <c r="C15" s="11"/>
      <c r="D15" s="97" t="s">
        <v>430</v>
      </c>
      <c r="E15" s="11" t="s">
        <v>431</v>
      </c>
      <c r="F15" s="12">
        <v>300</v>
      </c>
    </row>
    <row r="16" spans="1:6" s="130" customFormat="1" x14ac:dyDescent="0.2">
      <c r="A16" s="19" t="s">
        <v>427</v>
      </c>
      <c r="B16" s="19" t="s">
        <v>411</v>
      </c>
      <c r="C16" s="410" t="s">
        <v>420</v>
      </c>
      <c r="D16" s="411"/>
      <c r="E16" s="412"/>
      <c r="F16" s="20">
        <f>F14+F15</f>
        <v>350</v>
      </c>
    </row>
    <row r="17" spans="1:6" s="129" customFormat="1" ht="15" x14ac:dyDescent="0.2">
      <c r="A17" s="17" t="s">
        <v>427</v>
      </c>
      <c r="B17" s="406" t="s">
        <v>432</v>
      </c>
      <c r="C17" s="413"/>
      <c r="D17" s="413"/>
      <c r="E17" s="414"/>
      <c r="F17" s="18">
        <f t="shared" ref="F17" si="2">SUM(F16)</f>
        <v>350</v>
      </c>
    </row>
    <row r="18" spans="1:6" s="129" customFormat="1" x14ac:dyDescent="0.2">
      <c r="A18" s="11" t="s">
        <v>22</v>
      </c>
      <c r="B18" s="11" t="s">
        <v>411</v>
      </c>
      <c r="C18" s="11"/>
      <c r="D18" s="11" t="s">
        <v>434</v>
      </c>
      <c r="E18" s="11" t="s">
        <v>435</v>
      </c>
      <c r="F18" s="12">
        <v>20000</v>
      </c>
    </row>
    <row r="19" spans="1:6" s="129" customFormat="1" x14ac:dyDescent="0.2">
      <c r="A19" s="11" t="s">
        <v>22</v>
      </c>
      <c r="B19" s="11" t="s">
        <v>411</v>
      </c>
      <c r="C19" s="11" t="s">
        <v>436</v>
      </c>
      <c r="D19" s="11" t="s">
        <v>437</v>
      </c>
      <c r="E19" s="11" t="s">
        <v>438</v>
      </c>
      <c r="F19" s="12">
        <v>951</v>
      </c>
    </row>
    <row r="20" spans="1:6" s="129" customFormat="1" x14ac:dyDescent="0.2">
      <c r="A20" s="11" t="s">
        <v>22</v>
      </c>
      <c r="B20" s="11" t="s">
        <v>411</v>
      </c>
      <c r="C20" s="11" t="s">
        <v>436</v>
      </c>
      <c r="D20" s="11" t="s">
        <v>439</v>
      </c>
      <c r="E20" s="11" t="s">
        <v>438</v>
      </c>
      <c r="F20" s="12">
        <v>500</v>
      </c>
    </row>
    <row r="21" spans="1:6" s="129" customFormat="1" x14ac:dyDescent="0.2">
      <c r="A21" s="11" t="s">
        <v>22</v>
      </c>
      <c r="B21" s="11" t="s">
        <v>411</v>
      </c>
      <c r="C21" s="11" t="s">
        <v>436</v>
      </c>
      <c r="D21" s="11" t="s">
        <v>440</v>
      </c>
      <c r="E21" s="11" t="s">
        <v>438</v>
      </c>
      <c r="F21" s="12">
        <v>2176</v>
      </c>
    </row>
    <row r="22" spans="1:6" s="129" customFormat="1" x14ac:dyDescent="0.2">
      <c r="A22" s="11" t="s">
        <v>22</v>
      </c>
      <c r="B22" s="11" t="s">
        <v>411</v>
      </c>
      <c r="C22" s="11" t="s">
        <v>436</v>
      </c>
      <c r="D22" s="11" t="s">
        <v>441</v>
      </c>
      <c r="E22" s="11" t="s">
        <v>438</v>
      </c>
      <c r="F22" s="12">
        <v>3881</v>
      </c>
    </row>
    <row r="23" spans="1:6" s="129" customFormat="1" x14ac:dyDescent="0.2">
      <c r="A23" s="11" t="s">
        <v>22</v>
      </c>
      <c r="B23" s="11">
        <v>6121</v>
      </c>
      <c r="C23" s="97"/>
      <c r="D23" s="97" t="s">
        <v>772</v>
      </c>
      <c r="E23" s="11" t="s">
        <v>442</v>
      </c>
      <c r="F23" s="12">
        <v>500</v>
      </c>
    </row>
    <row r="24" spans="1:6" s="130" customFormat="1" x14ac:dyDescent="0.2">
      <c r="A24" s="19" t="s">
        <v>22</v>
      </c>
      <c r="B24" s="19" t="s">
        <v>411</v>
      </c>
      <c r="C24" s="410" t="s">
        <v>420</v>
      </c>
      <c r="D24" s="411"/>
      <c r="E24" s="412"/>
      <c r="F24" s="20">
        <f>SUM(F18:F23)</f>
        <v>28008</v>
      </c>
    </row>
    <row r="25" spans="1:6" s="129" customFormat="1" x14ac:dyDescent="0.2">
      <c r="A25" s="17" t="s">
        <v>22</v>
      </c>
      <c r="B25" s="406" t="s">
        <v>21</v>
      </c>
      <c r="C25" s="407"/>
      <c r="D25" s="407"/>
      <c r="E25" s="408"/>
      <c r="F25" s="18">
        <f t="shared" ref="F25" si="3">SUM(F24)</f>
        <v>28008</v>
      </c>
    </row>
    <row r="26" spans="1:6" s="74" customFormat="1" ht="13.5" x14ac:dyDescent="0.2">
      <c r="A26" s="178" t="s">
        <v>16</v>
      </c>
      <c r="B26" s="119"/>
      <c r="C26" s="119"/>
      <c r="D26" s="120"/>
      <c r="E26" s="119"/>
      <c r="F26" s="121">
        <f>F9+F13+F17+F25</f>
        <v>37558</v>
      </c>
    </row>
    <row r="27" spans="1:6" x14ac:dyDescent="0.2">
      <c r="A27" s="27"/>
      <c r="B27" s="27"/>
      <c r="C27" s="27"/>
      <c r="D27" s="27"/>
      <c r="E27" s="27"/>
      <c r="F27" s="35"/>
    </row>
    <row r="46" spans="6:6" x14ac:dyDescent="0.2">
      <c r="F46" s="40"/>
    </row>
    <row r="52" spans="6:6" x14ac:dyDescent="0.2">
      <c r="F52" s="40"/>
    </row>
    <row r="67" spans="1:6" x14ac:dyDescent="0.2">
      <c r="A67" s="409" t="s">
        <v>654</v>
      </c>
      <c r="B67" s="409"/>
      <c r="C67" s="409"/>
      <c r="D67" s="409"/>
      <c r="E67" s="409"/>
      <c r="F67" s="409"/>
    </row>
  </sheetData>
  <mergeCells count="9">
    <mergeCell ref="A67:F67"/>
    <mergeCell ref="B13:E13"/>
    <mergeCell ref="B25:E25"/>
    <mergeCell ref="C8:E8"/>
    <mergeCell ref="C12:E12"/>
    <mergeCell ref="C16:E16"/>
    <mergeCell ref="C24:E24"/>
    <mergeCell ref="B9:E9"/>
    <mergeCell ref="B17:E17"/>
  </mergeCells>
  <pageMargins left="0.7" right="0.7" top="0.75" bottom="0.75" header="0.3" footer="0.3"/>
  <pageSetup paperSize="9" scale="79" orientation="portrait" r:id="rId1"/>
  <headerFooter>
    <oddHeader>&amp;RP10-002677/2022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G70"/>
  <sheetViews>
    <sheetView view="pageLayout" topLeftCell="A58" zoomScaleNormal="100" workbookViewId="0">
      <selection activeCell="A70" sqref="A70:E70"/>
    </sheetView>
  </sheetViews>
  <sheetFormatPr defaultColWidth="11.7109375" defaultRowHeight="14.25" x14ac:dyDescent="0.2"/>
  <cols>
    <col min="1" max="1" width="10.42578125" style="38" customWidth="1"/>
    <col min="2" max="2" width="8.42578125" style="38" customWidth="1"/>
    <col min="3" max="3" width="14" style="38" customWidth="1"/>
    <col min="4" max="4" width="69.28515625" style="38" customWidth="1"/>
    <col min="5" max="5" width="14.42578125" style="39" customWidth="1"/>
    <col min="6" max="16384" width="11.7109375" style="38"/>
  </cols>
  <sheetData>
    <row r="1" spans="1:7" ht="16.5" x14ac:dyDescent="0.2">
      <c r="B1" s="28"/>
      <c r="C1" s="28"/>
      <c r="D1" s="28"/>
      <c r="E1" s="125" t="s">
        <v>729</v>
      </c>
    </row>
    <row r="2" spans="1:7" ht="16.5" x14ac:dyDescent="0.2">
      <c r="A2" s="28" t="s">
        <v>243</v>
      </c>
      <c r="B2" s="28"/>
      <c r="C2" s="28"/>
      <c r="D2" s="28"/>
      <c r="E2" s="75" t="s">
        <v>240</v>
      </c>
    </row>
    <row r="3" spans="1:7" ht="16.5" x14ac:dyDescent="0.2">
      <c r="A3" s="28"/>
      <c r="B3" s="28"/>
      <c r="C3" s="28"/>
      <c r="D3" s="68"/>
      <c r="E3" s="28"/>
      <c r="F3" s="29"/>
      <c r="G3" s="40"/>
    </row>
    <row r="4" spans="1:7" x14ac:dyDescent="0.2">
      <c r="A4" s="69" t="s">
        <v>0</v>
      </c>
      <c r="B4" s="70" t="s">
        <v>1</v>
      </c>
      <c r="C4" s="69" t="s">
        <v>334</v>
      </c>
      <c r="D4" s="31" t="s">
        <v>238</v>
      </c>
      <c r="E4" s="30" t="s">
        <v>682</v>
      </c>
    </row>
    <row r="5" spans="1:7" x14ac:dyDescent="0.2">
      <c r="A5" s="71"/>
      <c r="B5" s="72"/>
      <c r="C5" s="71"/>
      <c r="D5" s="72"/>
      <c r="E5" s="73" t="s">
        <v>333</v>
      </c>
    </row>
    <row r="6" spans="1:7" x14ac:dyDescent="0.2">
      <c r="A6" s="32"/>
      <c r="B6" s="33"/>
      <c r="C6" s="32"/>
      <c r="D6" s="33"/>
      <c r="E6" s="32">
        <v>2022</v>
      </c>
    </row>
    <row r="7" spans="1:7" x14ac:dyDescent="0.2">
      <c r="A7" s="11" t="s">
        <v>59</v>
      </c>
      <c r="B7" s="11" t="s">
        <v>9</v>
      </c>
      <c r="C7" s="34"/>
      <c r="D7" s="11" t="s">
        <v>12</v>
      </c>
      <c r="E7" s="12">
        <v>110</v>
      </c>
    </row>
    <row r="8" spans="1:7" x14ac:dyDescent="0.2">
      <c r="A8" s="11" t="s">
        <v>59</v>
      </c>
      <c r="B8" s="11" t="s">
        <v>28</v>
      </c>
      <c r="C8" s="34"/>
      <c r="D8" s="11" t="s">
        <v>27</v>
      </c>
      <c r="E8" s="12">
        <v>1000</v>
      </c>
    </row>
    <row r="9" spans="1:7" x14ac:dyDescent="0.2">
      <c r="A9" s="17" t="s">
        <v>59</v>
      </c>
      <c r="B9" s="406" t="s">
        <v>58</v>
      </c>
      <c r="C9" s="407"/>
      <c r="D9" s="408"/>
      <c r="E9" s="18">
        <f t="shared" ref="E9" si="0">SUM(E7:E8)</f>
        <v>1110</v>
      </c>
    </row>
    <row r="10" spans="1:7" x14ac:dyDescent="0.2">
      <c r="A10" s="11" t="s">
        <v>55</v>
      </c>
      <c r="B10" s="11" t="s">
        <v>3</v>
      </c>
      <c r="C10" s="34"/>
      <c r="D10" s="11" t="s">
        <v>4</v>
      </c>
      <c r="E10" s="12">
        <v>60</v>
      </c>
    </row>
    <row r="11" spans="1:7" x14ac:dyDescent="0.2">
      <c r="A11" s="11" t="s">
        <v>55</v>
      </c>
      <c r="B11" s="11" t="s">
        <v>5</v>
      </c>
      <c r="C11" s="34"/>
      <c r="D11" s="11" t="s">
        <v>6</v>
      </c>
      <c r="E11" s="12">
        <v>100</v>
      </c>
    </row>
    <row r="12" spans="1:7" x14ac:dyDescent="0.2">
      <c r="A12" s="11" t="s">
        <v>55</v>
      </c>
      <c r="B12" s="11" t="s">
        <v>9</v>
      </c>
      <c r="C12" s="34"/>
      <c r="D12" s="11" t="s">
        <v>12</v>
      </c>
      <c r="E12" s="12">
        <v>110</v>
      </c>
    </row>
    <row r="13" spans="1:7" x14ac:dyDescent="0.2">
      <c r="A13" s="11" t="s">
        <v>55</v>
      </c>
      <c r="B13" s="11" t="s">
        <v>28</v>
      </c>
      <c r="C13" s="34"/>
      <c r="D13" s="11" t="s">
        <v>27</v>
      </c>
      <c r="E13" s="12">
        <v>10000</v>
      </c>
    </row>
    <row r="14" spans="1:7" x14ac:dyDescent="0.2">
      <c r="A14" s="17" t="s">
        <v>55</v>
      </c>
      <c r="B14" s="17" t="s">
        <v>54</v>
      </c>
      <c r="C14" s="17"/>
      <c r="D14" s="17"/>
      <c r="E14" s="18">
        <f t="shared" ref="E14" si="1">SUM(E10:E13)</f>
        <v>10270</v>
      </c>
    </row>
    <row r="15" spans="1:7" x14ac:dyDescent="0.2">
      <c r="A15" s="11" t="s">
        <v>57</v>
      </c>
      <c r="B15" s="11" t="s">
        <v>9</v>
      </c>
      <c r="C15" s="34"/>
      <c r="D15" s="11" t="s">
        <v>12</v>
      </c>
      <c r="E15" s="12">
        <v>800</v>
      </c>
    </row>
    <row r="16" spans="1:7" x14ac:dyDescent="0.2">
      <c r="A16" s="17" t="s">
        <v>57</v>
      </c>
      <c r="B16" s="406" t="s">
        <v>56</v>
      </c>
      <c r="C16" s="407"/>
      <c r="D16" s="408"/>
      <c r="E16" s="18">
        <f t="shared" ref="E16" si="2">SUM(E15)</f>
        <v>800</v>
      </c>
    </row>
    <row r="17" spans="1:5" s="78" customFormat="1" ht="13.5" x14ac:dyDescent="0.2">
      <c r="A17" s="90" t="s">
        <v>16</v>
      </c>
      <c r="B17" s="91"/>
      <c r="C17" s="91"/>
      <c r="D17" s="91"/>
      <c r="E17" s="89">
        <f>E9+E14+E16</f>
        <v>12180</v>
      </c>
    </row>
    <row r="18" spans="1:5" x14ac:dyDescent="0.2">
      <c r="A18" s="37"/>
    </row>
    <row r="34" spans="4:4" x14ac:dyDescent="0.2">
      <c r="D34" s="59"/>
    </row>
    <row r="64" spans="5:5" x14ac:dyDescent="0.2">
      <c r="E64" s="38"/>
    </row>
    <row r="70" spans="1:5" x14ac:dyDescent="0.2">
      <c r="A70" s="409" t="s">
        <v>655</v>
      </c>
      <c r="B70" s="409"/>
      <c r="C70" s="409"/>
      <c r="D70" s="409"/>
      <c r="E70" s="409"/>
    </row>
  </sheetData>
  <mergeCells count="3">
    <mergeCell ref="B9:D9"/>
    <mergeCell ref="B16:D16"/>
    <mergeCell ref="A70:E70"/>
  </mergeCells>
  <pageMargins left="0.7" right="0.7" top="0.75" bottom="0.75" header="0.3" footer="0.3"/>
  <pageSetup paperSize="9" scale="75" orientation="portrait" r:id="rId1"/>
  <headerFooter>
    <oddHeader>&amp;RP10-002677/2022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F67"/>
  <sheetViews>
    <sheetView view="pageLayout" topLeftCell="A37" zoomScaleNormal="100" workbookViewId="0">
      <selection activeCell="E59" sqref="E59"/>
    </sheetView>
  </sheetViews>
  <sheetFormatPr defaultColWidth="2.85546875" defaultRowHeight="14.25" x14ac:dyDescent="0.2"/>
  <cols>
    <col min="1" max="1" width="11.7109375" style="40" customWidth="1"/>
    <col min="2" max="2" width="9.7109375" style="40" customWidth="1"/>
    <col min="3" max="3" width="10" style="40" customWidth="1"/>
    <col min="4" max="4" width="15" style="40" customWidth="1"/>
    <col min="5" max="5" width="45.140625" style="40" customWidth="1"/>
    <col min="6" max="6" width="17.42578125" style="40" customWidth="1"/>
    <col min="7" max="16384" width="2.85546875" style="40"/>
  </cols>
  <sheetData>
    <row r="1" spans="1:6" ht="16.5" x14ac:dyDescent="0.2">
      <c r="F1" s="125" t="s">
        <v>731</v>
      </c>
    </row>
    <row r="2" spans="1:6" ht="16.5" x14ac:dyDescent="0.2">
      <c r="A2" s="28" t="s">
        <v>243</v>
      </c>
      <c r="B2" s="28"/>
      <c r="C2" s="28"/>
      <c r="D2" s="28"/>
      <c r="E2" s="28"/>
      <c r="F2" s="126" t="s">
        <v>240</v>
      </c>
    </row>
    <row r="3" spans="1:6" ht="16.5" x14ac:dyDescent="0.2">
      <c r="A3" s="28"/>
      <c r="B3" s="28"/>
      <c r="C3" s="28"/>
      <c r="D3" s="28"/>
      <c r="E3" s="28"/>
      <c r="F3" s="125"/>
    </row>
    <row r="4" spans="1:6" s="102" customFormat="1" ht="12" x14ac:dyDescent="0.2">
      <c r="A4" s="69" t="s">
        <v>0</v>
      </c>
      <c r="B4" s="70" t="s">
        <v>1</v>
      </c>
      <c r="C4" s="69" t="s">
        <v>404</v>
      </c>
      <c r="D4" s="70" t="s">
        <v>405</v>
      </c>
      <c r="E4" s="69" t="s">
        <v>238</v>
      </c>
      <c r="F4" s="30" t="s">
        <v>682</v>
      </c>
    </row>
    <row r="5" spans="1:6" s="102" customFormat="1" ht="12" x14ac:dyDescent="0.2">
      <c r="A5" s="71"/>
      <c r="B5" s="72"/>
      <c r="C5" s="71"/>
      <c r="D5" s="72"/>
      <c r="E5" s="71"/>
      <c r="F5" s="73" t="s">
        <v>333</v>
      </c>
    </row>
    <row r="6" spans="1:6" s="103" customFormat="1" ht="12" x14ac:dyDescent="0.2">
      <c r="A6" s="32"/>
      <c r="B6" s="33"/>
      <c r="C6" s="32"/>
      <c r="D6" s="33"/>
      <c r="E6" s="32"/>
      <c r="F6" s="32">
        <v>2022</v>
      </c>
    </row>
    <row r="7" spans="1:6" s="129" customFormat="1" x14ac:dyDescent="0.2">
      <c r="A7" s="11" t="s">
        <v>55</v>
      </c>
      <c r="B7" s="127" t="s">
        <v>411</v>
      </c>
      <c r="C7" s="127"/>
      <c r="D7" s="127" t="s">
        <v>443</v>
      </c>
      <c r="E7" s="127" t="s">
        <v>562</v>
      </c>
      <c r="F7" s="128">
        <v>9000</v>
      </c>
    </row>
    <row r="8" spans="1:6" s="129" customFormat="1" x14ac:dyDescent="0.2">
      <c r="A8" s="11" t="s">
        <v>55</v>
      </c>
      <c r="B8" s="11" t="s">
        <v>411</v>
      </c>
      <c r="C8" s="11"/>
      <c r="D8" s="11" t="s">
        <v>444</v>
      </c>
      <c r="E8" s="11" t="s">
        <v>445</v>
      </c>
      <c r="F8" s="12">
        <v>7300</v>
      </c>
    </row>
    <row r="9" spans="1:6" s="129" customFormat="1" x14ac:dyDescent="0.2">
      <c r="A9" s="11" t="s">
        <v>55</v>
      </c>
      <c r="B9" s="11" t="s">
        <v>411</v>
      </c>
      <c r="C9" s="11"/>
      <c r="D9" s="97" t="s">
        <v>773</v>
      </c>
      <c r="E9" s="11" t="s">
        <v>563</v>
      </c>
      <c r="F9" s="12">
        <v>14000</v>
      </c>
    </row>
    <row r="10" spans="1:6" s="129" customFormat="1" x14ac:dyDescent="0.2">
      <c r="A10" s="11" t="s">
        <v>55</v>
      </c>
      <c r="B10" s="11" t="s">
        <v>411</v>
      </c>
      <c r="C10" s="127"/>
      <c r="D10" s="97" t="s">
        <v>774</v>
      </c>
      <c r="E10" s="11" t="s">
        <v>576</v>
      </c>
      <c r="F10" s="12">
        <v>1500</v>
      </c>
    </row>
    <row r="11" spans="1:6" s="130" customFormat="1" x14ac:dyDescent="0.2">
      <c r="A11" s="19" t="s">
        <v>55</v>
      </c>
      <c r="B11" s="19" t="s">
        <v>411</v>
      </c>
      <c r="C11" s="410" t="s">
        <v>420</v>
      </c>
      <c r="D11" s="411"/>
      <c r="E11" s="412"/>
      <c r="F11" s="20">
        <f>SUM(F7:F10)</f>
        <v>31800</v>
      </c>
    </row>
    <row r="12" spans="1:6" s="132" customFormat="1" ht="15" x14ac:dyDescent="0.25">
      <c r="A12" s="17" t="s">
        <v>55</v>
      </c>
      <c r="B12" s="406" t="s">
        <v>54</v>
      </c>
      <c r="C12" s="413"/>
      <c r="D12" s="413"/>
      <c r="E12" s="414"/>
      <c r="F12" s="18">
        <f t="shared" ref="F12" si="0">SUM(F11)</f>
        <v>31800</v>
      </c>
    </row>
    <row r="13" spans="1:6" s="74" customFormat="1" ht="13.5" x14ac:dyDescent="0.2">
      <c r="A13" s="204" t="s">
        <v>16</v>
      </c>
      <c r="B13" s="203"/>
      <c r="C13" s="203"/>
      <c r="D13" s="205"/>
      <c r="E13" s="206"/>
      <c r="F13" s="121">
        <f>F12</f>
        <v>31800</v>
      </c>
    </row>
    <row r="14" spans="1:6" x14ac:dyDescent="0.2">
      <c r="A14" s="133"/>
      <c r="B14" s="133"/>
      <c r="C14" s="133"/>
      <c r="D14" s="133"/>
      <c r="E14" s="133"/>
      <c r="F14" s="133"/>
    </row>
    <row r="19" spans="4:4" x14ac:dyDescent="0.2">
      <c r="D19" s="184"/>
    </row>
    <row r="22" spans="4:4" x14ac:dyDescent="0.2">
      <c r="D22" s="184"/>
    </row>
    <row r="67" spans="1:6" x14ac:dyDescent="0.2">
      <c r="A67" s="409" t="s">
        <v>656</v>
      </c>
      <c r="B67" s="409"/>
      <c r="C67" s="409"/>
      <c r="D67" s="409"/>
      <c r="E67" s="409"/>
      <c r="F67" s="409"/>
    </row>
  </sheetData>
  <mergeCells count="3">
    <mergeCell ref="C11:E11"/>
    <mergeCell ref="A67:F67"/>
    <mergeCell ref="B12:E12"/>
  </mergeCells>
  <pageMargins left="0.7" right="0.7" top="0.75" bottom="0.75" header="0.3" footer="0.3"/>
  <pageSetup paperSize="9" scale="79" orientation="portrait" r:id="rId1"/>
  <headerFooter>
    <oddHeader>&amp;RP10-002677/2022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32</vt:i4>
      </vt:variant>
      <vt:variant>
        <vt:lpstr>Pojmenované oblasti</vt:lpstr>
      </vt:variant>
      <vt:variant>
        <vt:i4>29</vt:i4>
      </vt:variant>
    </vt:vector>
  </HeadingPairs>
  <TitlesOfParts>
    <vt:vector size="61" baseType="lpstr">
      <vt:lpstr>Příloha č. 1 - Bilance</vt:lpstr>
      <vt:lpstr>Výdaje ORJ</vt:lpstr>
      <vt:lpstr>11</vt:lpstr>
      <vt:lpstr>11 inv</vt:lpstr>
      <vt:lpstr>12</vt:lpstr>
      <vt:lpstr>21</vt:lpstr>
      <vt:lpstr>21 inv</vt:lpstr>
      <vt:lpstr>31</vt:lpstr>
      <vt:lpstr>31 inv</vt:lpstr>
      <vt:lpstr>41</vt:lpstr>
      <vt:lpstr>51</vt:lpstr>
      <vt:lpstr>61</vt:lpstr>
      <vt:lpstr>62</vt:lpstr>
      <vt:lpstr>63</vt:lpstr>
      <vt:lpstr>64</vt:lpstr>
      <vt:lpstr>65</vt:lpstr>
      <vt:lpstr>81</vt:lpstr>
      <vt:lpstr>81 inv</vt:lpstr>
      <vt:lpstr>82</vt:lpstr>
      <vt:lpstr>82 inv</vt:lpstr>
      <vt:lpstr>83</vt:lpstr>
      <vt:lpstr>83 inv</vt:lpstr>
      <vt:lpstr>91</vt:lpstr>
      <vt:lpstr>91 inv</vt:lpstr>
      <vt:lpstr>10</vt:lpstr>
      <vt:lpstr>10-inv</vt:lpstr>
      <vt:lpstr>Rozpis rezervy</vt:lpstr>
      <vt:lpstr>Příloha č.2 - ZČ</vt:lpstr>
      <vt:lpstr>ZČ - OBN</vt:lpstr>
      <vt:lpstr>ZČ - OMP</vt:lpstr>
      <vt:lpstr>ZČ - ostatní</vt:lpstr>
      <vt:lpstr>Příloha č.3 - Rozpis PO</vt:lpstr>
      <vt:lpstr>'10'!Oblast_tisku</vt:lpstr>
      <vt:lpstr>'10-inv'!Oblast_tisku</vt:lpstr>
      <vt:lpstr>'11'!Oblast_tisku</vt:lpstr>
      <vt:lpstr>'11 inv'!Oblast_tisku</vt:lpstr>
      <vt:lpstr>'12'!Oblast_tisku</vt:lpstr>
      <vt:lpstr>'21'!Oblast_tisku</vt:lpstr>
      <vt:lpstr>'21 inv'!Oblast_tisku</vt:lpstr>
      <vt:lpstr>'31'!Oblast_tisku</vt:lpstr>
      <vt:lpstr>'31 inv'!Oblast_tisku</vt:lpstr>
      <vt:lpstr>'41'!Oblast_tisku</vt:lpstr>
      <vt:lpstr>'51'!Oblast_tisku</vt:lpstr>
      <vt:lpstr>'61'!Oblast_tisku</vt:lpstr>
      <vt:lpstr>'62'!Oblast_tisku</vt:lpstr>
      <vt:lpstr>'63'!Oblast_tisku</vt:lpstr>
      <vt:lpstr>'64'!Oblast_tisku</vt:lpstr>
      <vt:lpstr>'65'!Oblast_tisku</vt:lpstr>
      <vt:lpstr>'81'!Oblast_tisku</vt:lpstr>
      <vt:lpstr>'81 inv'!Oblast_tisku</vt:lpstr>
      <vt:lpstr>'82'!Oblast_tisku</vt:lpstr>
      <vt:lpstr>'82 inv'!Oblast_tisku</vt:lpstr>
      <vt:lpstr>'83'!Oblast_tisku</vt:lpstr>
      <vt:lpstr>'83 inv'!Oblast_tisku</vt:lpstr>
      <vt:lpstr>'91'!Oblast_tisku</vt:lpstr>
      <vt:lpstr>'91 inv'!Oblast_tisku</vt:lpstr>
      <vt:lpstr>'Příloha č.2 - ZČ'!Oblast_tisku</vt:lpstr>
      <vt:lpstr>'Rozpis rezervy'!Oblast_tisku</vt:lpstr>
      <vt:lpstr>'ZČ - OBN'!Oblast_tisku</vt:lpstr>
      <vt:lpstr>'ZČ - OMP'!Oblast_tisku</vt:lpstr>
      <vt:lpstr>'ZČ - ostatní'!Oblast_tisku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Šustová Marie (ÚMČ Praha 10)</dc:creator>
  <cp:lastModifiedBy>Uživatel systému Windows</cp:lastModifiedBy>
  <cp:lastPrinted>2022-01-07T09:57:31Z</cp:lastPrinted>
  <dcterms:created xsi:type="dcterms:W3CDTF">2021-07-19T10:54:07Z</dcterms:created>
  <dcterms:modified xsi:type="dcterms:W3CDTF">2022-01-12T07:59:12Z</dcterms:modified>
</cp:coreProperties>
</file>