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5"/>
  </bookViews>
  <sheets>
    <sheet name="celkem " sheetId="1" r:id="rId1"/>
    <sheet name="OMP " sheetId="2" r:id="rId2"/>
    <sheet name="OBN" sheetId="3" r:id="rId3"/>
    <sheet name="SF" sheetId="4" r:id="rId4"/>
    <sheet name="nadlimitky OMP" sheetId="5" r:id="rId5"/>
    <sheet name="nadlimitky OBN" sheetId="6" r:id="rId6"/>
  </sheets>
  <definedNames/>
  <calcPr fullCalcOnLoad="1"/>
</workbook>
</file>

<file path=xl/comments1.xml><?xml version="1.0" encoding="utf-8"?>
<comments xmlns="http://schemas.openxmlformats.org/spreadsheetml/2006/main">
  <authors>
    <author>Pecharová Slabihoudk Lenka (ÚMČ Praha 10)</author>
  </authors>
  <commentList>
    <comment ref="P3" authorId="0">
      <text>
        <r>
          <rPr>
            <b/>
            <sz val="9"/>
            <rFont val="Tahoma"/>
            <family val="2"/>
          </rPr>
          <t>Pecharová Slabihoudk Lenka (ÚMČ Praha 10):</t>
        </r>
        <r>
          <rPr>
            <sz val="9"/>
            <rFont val="Tahoma"/>
            <family val="2"/>
          </rPr>
          <t xml:space="preserve">
Plán předložen 12.9.2014</t>
        </r>
      </text>
    </comment>
    <comment ref="R3" authorId="0">
      <text>
        <r>
          <rPr>
            <b/>
            <sz val="9"/>
            <rFont val="Tahoma"/>
            <family val="2"/>
          </rPr>
          <t>Pecharová Slabihoudk Lenka (ÚMČ Praha 10):</t>
        </r>
        <r>
          <rPr>
            <sz val="9"/>
            <rFont val="Tahoma"/>
            <family val="2"/>
          </rPr>
          <t xml:space="preserve">
Plán předložen 8.9.2014</t>
        </r>
      </text>
    </comment>
  </commentList>
</comments>
</file>

<file path=xl/sharedStrings.xml><?xml version="1.0" encoding="utf-8"?>
<sst xmlns="http://schemas.openxmlformats.org/spreadsheetml/2006/main" count="284" uniqueCount="112">
  <si>
    <t>náklad, výnos/středisko</t>
  </si>
  <si>
    <t>8144
nájmy za reklamy</t>
  </si>
  <si>
    <t>8200 
OMP</t>
  </si>
  <si>
    <t>8258
školy, školky</t>
  </si>
  <si>
    <t>Spotřeba energie</t>
  </si>
  <si>
    <t>Spotřeba jiných neskl. dodávek (spotřeba vody)</t>
  </si>
  <si>
    <t>Opravy tepelného hospodářství</t>
  </si>
  <si>
    <t>Opravy při haváriích</t>
  </si>
  <si>
    <t>Opravy ostatní</t>
  </si>
  <si>
    <t>Opravy celkem</t>
  </si>
  <si>
    <t xml:space="preserve">Úklid chodníků a prostranství </t>
  </si>
  <si>
    <t xml:space="preserve">Obstaravatelská odměna </t>
  </si>
  <si>
    <t>Opravné položky k pohledávkám</t>
  </si>
  <si>
    <t>Odpis pohledávek</t>
  </si>
  <si>
    <t>Refund. oprav v byty  a nebyty</t>
  </si>
  <si>
    <t>Ostatní náklady</t>
  </si>
  <si>
    <t>NÁKLADY CELKEM</t>
  </si>
  <si>
    <t>Výnosy z prodeje služeb</t>
  </si>
  <si>
    <t>Výnosy z pronájmu pozemků</t>
  </si>
  <si>
    <t>Výnosy z pronájmu za byty</t>
  </si>
  <si>
    <t>Výnosy z pronájmu nebyt.prostor</t>
  </si>
  <si>
    <t xml:space="preserve">Výnosy z pronájmu podílových domů </t>
  </si>
  <si>
    <t xml:space="preserve">Výnosy z pronájmu celkem </t>
  </si>
  <si>
    <t>Předepsané pokuty a penále</t>
  </si>
  <si>
    <t>Přijaté bankovní úroky</t>
  </si>
  <si>
    <t>Výnosy z prodeje majetku</t>
  </si>
  <si>
    <t>Výnosy z prodeje cenných papírů</t>
  </si>
  <si>
    <t>Ostatní výnosy</t>
  </si>
  <si>
    <t>VÝNOSY CELKEM</t>
  </si>
  <si>
    <t>Výsledek hospodaření</t>
  </si>
  <si>
    <t>ZC prodávaného majetku</t>
  </si>
  <si>
    <t>139 objektů</t>
  </si>
  <si>
    <t>pozemky</t>
  </si>
  <si>
    <t xml:space="preserve"> celkem </t>
  </si>
  <si>
    <t>předpoklad po odpisech k 31. 12. 2012</t>
  </si>
  <si>
    <t>celkem</t>
  </si>
  <si>
    <t>OŠK</t>
  </si>
  <si>
    <t>4100 
Odbor školství</t>
  </si>
  <si>
    <t>OŽD</t>
  </si>
  <si>
    <t>OSO</t>
  </si>
  <si>
    <t>2100
Odbor žívotní prostředí doprava a rozvoj</t>
  </si>
  <si>
    <t>5100
Odbor sociální</t>
  </si>
  <si>
    <t xml:space="preserve">Výnosy z pronájmu ostatní </t>
  </si>
  <si>
    <t>OHS</t>
  </si>
  <si>
    <t>9100
Odbor hospodářské správy</t>
  </si>
  <si>
    <t>9159
Závodní jídelna</t>
  </si>
  <si>
    <t>OEK</t>
  </si>
  <si>
    <t>1000
Odbor ekonomický</t>
  </si>
  <si>
    <t>Osobní náklady + pojištění</t>
  </si>
  <si>
    <t>v tis. Kč</t>
  </si>
  <si>
    <t>správní firmy</t>
  </si>
  <si>
    <t>Spotřeba materiálu</t>
  </si>
  <si>
    <t>ZŠ - výměna oken</t>
  </si>
  <si>
    <t>ORJ 8200 Bytové domy</t>
  </si>
  <si>
    <t>ÚZ</t>
  </si>
  <si>
    <t>specifikace nadlimitních oprav</t>
  </si>
  <si>
    <t xml:space="preserve">návrh plánu </t>
  </si>
  <si>
    <t>Celkem</t>
  </si>
  <si>
    <t>ORJ 8258  Školy a školky</t>
  </si>
  <si>
    <t>Okna</t>
  </si>
  <si>
    <t>Střechy</t>
  </si>
  <si>
    <t>Fasády</t>
  </si>
  <si>
    <t>* HDV - hlavní domovní vedení</t>
  </si>
  <si>
    <t>ZTI*</t>
  </si>
  <si>
    <t>HDV*</t>
  </si>
  <si>
    <t>* ZTI - zdravotně technická instalace</t>
  </si>
  <si>
    <t>Refund. Oprav - byty, NP</t>
  </si>
  <si>
    <t>Náklady z vyřazených pohledávek</t>
  </si>
  <si>
    <t>Prodaný majetek + přecenění</t>
  </si>
  <si>
    <t>Odpisy dlouhodobého majetku</t>
  </si>
  <si>
    <t>Ostatní neodkladné opravy</t>
  </si>
  <si>
    <t>9136
 Majetková pro OHS</t>
  </si>
  <si>
    <t>9136
 Majetková pro
 OMP</t>
  </si>
  <si>
    <t>9136
 Majetková pro OMP</t>
  </si>
  <si>
    <t>OBN + správní firmy</t>
  </si>
  <si>
    <t>8100
OBN</t>
  </si>
  <si>
    <t>8230 SVJ</t>
  </si>
  <si>
    <t>OMP</t>
  </si>
  <si>
    <t xml:space="preserve">OBN + správní firmy </t>
  </si>
  <si>
    <t>MŠ - výměna oken</t>
  </si>
  <si>
    <t xml:space="preserve">Opravy a udržování limitní  </t>
  </si>
  <si>
    <t xml:space="preserve">Návrh plánu zdaňované činnosti na rok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</si>
  <si>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Náklady na projekty a revize</t>
  </si>
  <si>
    <t>Právní služby</t>
  </si>
  <si>
    <t>Provoz recepce</t>
  </si>
  <si>
    <t>Ostatní služby</t>
  </si>
  <si>
    <t xml:space="preserve">Správní poplatky   </t>
  </si>
  <si>
    <t>818216
tepelné hospodářství</t>
  </si>
  <si>
    <t>815140
poliklinika Malešice</t>
  </si>
  <si>
    <t>Přijaté pokuty a penále</t>
  </si>
  <si>
    <t>828122
zahrádkářské kolonie</t>
  </si>
  <si>
    <t>828150
nájemné za pozemky</t>
  </si>
  <si>
    <t>828156
prodej byty a nebyty</t>
  </si>
  <si>
    <t>828157
prodej pozemků</t>
  </si>
  <si>
    <t>Posudky a konzultace</t>
  </si>
  <si>
    <t>818232
PMC Facility, a.s.</t>
  </si>
  <si>
    <t>818233
Austis a.s.</t>
  </si>
  <si>
    <t>818234
Centra a.s.</t>
  </si>
  <si>
    <t>818260,
Praha 10 - Majetková a.s.</t>
  </si>
  <si>
    <t xml:space="preserve">Návrh plánu zdaňované činnosti na rok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</si>
  <si>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Návrh plánu zdaňované činnosti na rok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</si>
  <si>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Plán nadlimitních oprav hrazených z prostředků zdaňované činnosti r. 2019 (OMP)</t>
  </si>
  <si>
    <t>Plán nadlimitních oprav hrazených z prostředků zdaňované činnosti r. 2019 (OBN)</t>
  </si>
  <si>
    <t>828121
prodeje domů</t>
  </si>
  <si>
    <t>PRIORITNÍ</t>
  </si>
  <si>
    <t>Praha 10 Majetková</t>
  </si>
  <si>
    <t>Opravy a udržování nadlimitní (včetně oprav bytů + NP)</t>
  </si>
  <si>
    <t>volné byty + NP</t>
  </si>
  <si>
    <t>č. VII</t>
  </si>
  <si>
    <t>ÚZ 810000 - Opravy volných bytů dle zpracované PD</t>
  </si>
  <si>
    <t>828157
prodej                                    pozemků</t>
  </si>
  <si>
    <t>ÚZ 818260 - Opravy v objektech BD Malešice, Sedmidomky a ubytovna Brigádníků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</si>
</sst>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[$-405]dddd\ d\.\ mmmm\ yyyy"/>
  </numFmts>
  <fonts count="68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1"/>
      <name val="Times New Roman"/>
      <family val="1"/>
    </font>
    <font>
      <sz val="11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sz val="8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b/>
      <sz val="10"/>
      <name val="Arial"/>
      <family val="2"/>
    </font>
    <font>
      <sz val="10"/>
      <name val="Helv"/>
      <family val="0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color indexed="8"/>
      <name val="Times New Roman"/>
      <family val="1"/>
    </font>
    <font>
      <sz val="26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medium"/>
      <right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2" fillId="0" borderId="0">
      <alignment/>
      <protection/>
    </xf>
    <xf numFmtId="0" fontId="5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22" fillId="0" borderId="0">
      <alignment/>
      <protection/>
    </xf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3" fontId="0" fillId="0" borderId="0" xfId="47" applyNumberFormat="1" applyFont="1">
      <alignment/>
      <protection/>
    </xf>
    <xf numFmtId="0" fontId="0" fillId="0" borderId="0" xfId="47" applyFont="1">
      <alignment/>
      <protection/>
    </xf>
    <xf numFmtId="0" fontId="21" fillId="0" borderId="0" xfId="47" applyFont="1" applyBorder="1" applyAlignment="1">
      <alignment wrapText="1"/>
      <protection/>
    </xf>
    <xf numFmtId="0" fontId="0" fillId="0" borderId="0" xfId="47" applyFont="1" applyAlignment="1">
      <alignment vertical="center"/>
      <protection/>
    </xf>
    <xf numFmtId="3" fontId="0" fillId="0" borderId="0" xfId="47" applyNumberFormat="1" applyFont="1" applyAlignment="1">
      <alignment vertical="center"/>
      <protection/>
    </xf>
    <xf numFmtId="0" fontId="21" fillId="0" borderId="0" xfId="47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0" fontId="21" fillId="0" borderId="22" xfId="47" applyFont="1" applyBorder="1" applyAlignment="1">
      <alignment horizontal="center" vertical="center"/>
      <protection/>
    </xf>
    <xf numFmtId="0" fontId="21" fillId="0" borderId="23" xfId="47" applyFont="1" applyBorder="1" applyAlignment="1">
      <alignment horizontal="center" vertical="center"/>
      <protection/>
    </xf>
    <xf numFmtId="3" fontId="21" fillId="0" borderId="24" xfId="47" applyNumberFormat="1" applyFont="1" applyBorder="1" applyAlignment="1">
      <alignment horizontal="center" vertical="center"/>
      <protection/>
    </xf>
    <xf numFmtId="0" fontId="0" fillId="0" borderId="25" xfId="47" applyFont="1" applyBorder="1" applyAlignment="1">
      <alignment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26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vertical="center"/>
      <protection/>
    </xf>
    <xf numFmtId="164" fontId="21" fillId="0" borderId="28" xfId="47" applyNumberFormat="1" applyFont="1" applyBorder="1" applyAlignment="1">
      <alignment vertical="center"/>
      <protection/>
    </xf>
    <xf numFmtId="164" fontId="3" fillId="0" borderId="0" xfId="0" applyNumberFormat="1" applyFont="1" applyFill="1" applyBorder="1" applyAlignment="1">
      <alignment vertical="center"/>
    </xf>
    <xf numFmtId="0" fontId="0" fillId="0" borderId="29" xfId="47" applyFont="1" applyBorder="1" applyAlignment="1">
      <alignment vertical="center"/>
      <protection/>
    </xf>
    <xf numFmtId="164" fontId="8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0" fillId="0" borderId="0" xfId="47" applyNumberFormat="1" applyFont="1">
      <alignment/>
      <protection/>
    </xf>
    <xf numFmtId="0" fontId="15" fillId="0" borderId="16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164" fontId="0" fillId="0" borderId="30" xfId="47" applyNumberFormat="1" applyFont="1" applyFill="1" applyBorder="1" applyAlignment="1">
      <alignment vertical="center"/>
      <protection/>
    </xf>
    <xf numFmtId="164" fontId="21" fillId="0" borderId="28" xfId="47" applyNumberFormat="1" applyFont="1" applyFill="1" applyBorder="1" applyAlignment="1">
      <alignment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21" fillId="0" borderId="31" xfId="47" applyFont="1" applyBorder="1" applyAlignment="1">
      <alignment horizontal="center" vertical="center"/>
      <protection/>
    </xf>
    <xf numFmtId="3" fontId="21" fillId="0" borderId="28" xfId="47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164" fontId="21" fillId="0" borderId="0" xfId="47" applyNumberFormat="1" applyFont="1" applyBorder="1" applyAlignment="1">
      <alignment vertical="center"/>
      <protection/>
    </xf>
    <xf numFmtId="0" fontId="0" fillId="0" borderId="32" xfId="47" applyFont="1" applyBorder="1" applyAlignment="1">
      <alignment horizontal="center" vertical="center"/>
      <protection/>
    </xf>
    <xf numFmtId="0" fontId="0" fillId="0" borderId="10" xfId="47" applyFont="1" applyBorder="1" applyAlignment="1">
      <alignment horizontal="center" vertical="center"/>
      <protection/>
    </xf>
    <xf numFmtId="0" fontId="0" fillId="0" borderId="20" xfId="47" applyFont="1" applyBorder="1" applyAlignment="1">
      <alignment horizontal="center" vertical="center"/>
      <protection/>
    </xf>
    <xf numFmtId="0" fontId="0" fillId="0" borderId="33" xfId="47" applyFont="1" applyBorder="1" applyAlignment="1">
      <alignment vertical="center"/>
      <protection/>
    </xf>
    <xf numFmtId="0" fontId="0" fillId="0" borderId="34" xfId="47" applyFont="1" applyBorder="1" applyAlignment="1">
      <alignment horizontal="left" vertical="center"/>
      <protection/>
    </xf>
    <xf numFmtId="3" fontId="0" fillId="0" borderId="35" xfId="47" applyNumberFormat="1" applyFont="1" applyBorder="1" applyAlignment="1">
      <alignment horizontal="right" vertical="center"/>
      <protection/>
    </xf>
    <xf numFmtId="0" fontId="16" fillId="0" borderId="31" xfId="0" applyFont="1" applyFill="1" applyBorder="1" applyAlignment="1">
      <alignment vertical="center"/>
    </xf>
    <xf numFmtId="164" fontId="0" fillId="0" borderId="36" xfId="47" applyNumberFormat="1" applyFont="1" applyFill="1" applyBorder="1" applyAlignment="1">
      <alignment vertical="center"/>
      <protection/>
    </xf>
    <xf numFmtId="0" fontId="15" fillId="0" borderId="3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4" fillId="34" borderId="38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4" fontId="17" fillId="34" borderId="27" xfId="0" applyNumberFormat="1" applyFont="1" applyFill="1" applyBorder="1" applyAlignment="1">
      <alignment vertical="center"/>
    </xf>
    <xf numFmtId="0" fontId="17" fillId="34" borderId="27" xfId="0" applyFont="1" applyFill="1" applyBorder="1" applyAlignment="1">
      <alignment vertical="center"/>
    </xf>
    <xf numFmtId="164" fontId="15" fillId="34" borderId="27" xfId="0" applyNumberFormat="1" applyFont="1" applyFill="1" applyBorder="1" applyAlignment="1">
      <alignment horizontal="right" vertical="center"/>
    </xf>
    <xf numFmtId="164" fontId="15" fillId="34" borderId="29" xfId="0" applyNumberFormat="1" applyFont="1" applyFill="1" applyBorder="1" applyAlignment="1">
      <alignment horizontal="right" vertical="center"/>
    </xf>
    <xf numFmtId="4" fontId="16" fillId="34" borderId="26" xfId="0" applyNumberFormat="1" applyFont="1" applyFill="1" applyBorder="1" applyAlignment="1">
      <alignment horizontal="right" vertical="center"/>
    </xf>
    <xf numFmtId="164" fontId="16" fillId="34" borderId="26" xfId="0" applyNumberFormat="1" applyFont="1" applyFill="1" applyBorder="1" applyAlignment="1">
      <alignment horizontal="right" vertical="center"/>
    </xf>
    <xf numFmtId="4" fontId="15" fillId="34" borderId="38" xfId="0" applyNumberFormat="1" applyFont="1" applyFill="1" applyBorder="1" applyAlignment="1">
      <alignment vertical="center"/>
    </xf>
    <xf numFmtId="164" fontId="15" fillId="34" borderId="38" xfId="0" applyNumberFormat="1" applyFont="1" applyFill="1" applyBorder="1" applyAlignment="1">
      <alignment vertical="center"/>
    </xf>
    <xf numFmtId="164" fontId="15" fillId="34" borderId="33" xfId="0" applyNumberFormat="1" applyFont="1" applyFill="1" applyBorder="1" applyAlignment="1">
      <alignment horizontal="right" vertical="center"/>
    </xf>
    <xf numFmtId="164" fontId="15" fillId="34" borderId="39" xfId="0" applyNumberFormat="1" applyFont="1" applyFill="1" applyBorder="1" applyAlignment="1">
      <alignment horizontal="right" vertical="center"/>
    </xf>
    <xf numFmtId="4" fontId="15" fillId="34" borderId="40" xfId="0" applyNumberFormat="1" applyFont="1" applyFill="1" applyBorder="1" applyAlignment="1">
      <alignment vertical="center"/>
    </xf>
    <xf numFmtId="164" fontId="15" fillId="34" borderId="40" xfId="0" applyNumberFormat="1" applyFont="1" applyFill="1" applyBorder="1" applyAlignment="1">
      <alignment vertical="center"/>
    </xf>
    <xf numFmtId="164" fontId="15" fillId="34" borderId="40" xfId="0" applyNumberFormat="1" applyFont="1" applyFill="1" applyBorder="1" applyAlignment="1">
      <alignment horizontal="right" vertical="center"/>
    </xf>
    <xf numFmtId="164" fontId="16" fillId="34" borderId="41" xfId="0" applyNumberFormat="1" applyFont="1" applyFill="1" applyBorder="1" applyAlignment="1">
      <alignment horizontal="right" vertical="center"/>
    </xf>
    <xf numFmtId="4" fontId="15" fillId="34" borderId="42" xfId="0" applyNumberFormat="1" applyFont="1" applyFill="1" applyBorder="1" applyAlignment="1">
      <alignment vertical="center"/>
    </xf>
    <xf numFmtId="164" fontId="15" fillId="34" borderId="42" xfId="0" applyNumberFormat="1" applyFont="1" applyFill="1" applyBorder="1" applyAlignment="1">
      <alignment vertical="center"/>
    </xf>
    <xf numFmtId="164" fontId="15" fillId="34" borderId="42" xfId="0" applyNumberFormat="1" applyFont="1" applyFill="1" applyBorder="1" applyAlignment="1">
      <alignment horizontal="right" vertical="center"/>
    </xf>
    <xf numFmtId="4" fontId="16" fillId="34" borderId="34" xfId="0" applyNumberFormat="1" applyFont="1" applyFill="1" applyBorder="1" applyAlignment="1">
      <alignment horizontal="right" vertical="center"/>
    </xf>
    <xf numFmtId="164" fontId="16" fillId="34" borderId="34" xfId="0" applyNumberFormat="1" applyFont="1" applyFill="1" applyBorder="1" applyAlignment="1">
      <alignment horizontal="right" vertical="center"/>
    </xf>
    <xf numFmtId="4" fontId="16" fillId="34" borderId="41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0" xfId="47" applyFont="1">
      <alignment/>
      <protection/>
    </xf>
    <xf numFmtId="3" fontId="0" fillId="0" borderId="0" xfId="47" applyNumberFormat="1" applyFont="1">
      <alignment/>
      <protection/>
    </xf>
    <xf numFmtId="0" fontId="21" fillId="0" borderId="44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0" fillId="0" borderId="0" xfId="47" applyNumberFormat="1" applyFont="1">
      <alignment/>
      <protection/>
    </xf>
    <xf numFmtId="0" fontId="0" fillId="0" borderId="0" xfId="47" applyFont="1" applyAlignment="1">
      <alignment vertical="center"/>
      <protection/>
    </xf>
    <xf numFmtId="3" fontId="0" fillId="0" borderId="0" xfId="47" applyNumberFormat="1" applyFont="1" applyAlignment="1">
      <alignment vertical="center"/>
      <protection/>
    </xf>
    <xf numFmtId="0" fontId="3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right"/>
    </xf>
    <xf numFmtId="0" fontId="2" fillId="34" borderId="38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164" fontId="17" fillId="34" borderId="27" xfId="0" applyNumberFormat="1" applyFont="1" applyFill="1" applyBorder="1" applyAlignment="1">
      <alignment vertical="center"/>
    </xf>
    <xf numFmtId="164" fontId="15" fillId="34" borderId="46" xfId="0" applyNumberFormat="1" applyFont="1" applyFill="1" applyBorder="1" applyAlignment="1">
      <alignment horizontal="right" vertical="center"/>
    </xf>
    <xf numFmtId="164" fontId="17" fillId="34" borderId="30" xfId="0" applyNumberFormat="1" applyFont="1" applyFill="1" applyBorder="1" applyAlignment="1">
      <alignment vertical="center"/>
    </xf>
    <xf numFmtId="164" fontId="15" fillId="34" borderId="47" xfId="0" applyNumberFormat="1" applyFont="1" applyFill="1" applyBorder="1" applyAlignment="1">
      <alignment horizontal="right" vertical="center"/>
    </xf>
    <xf numFmtId="164" fontId="17" fillId="34" borderId="29" xfId="0" applyNumberFormat="1" applyFont="1" applyFill="1" applyBorder="1" applyAlignment="1">
      <alignment vertical="center"/>
    </xf>
    <xf numFmtId="164" fontId="15" fillId="34" borderId="48" xfId="0" applyNumberFormat="1" applyFont="1" applyFill="1" applyBorder="1" applyAlignment="1">
      <alignment horizontal="right" vertical="center"/>
    </xf>
    <xf numFmtId="164" fontId="18" fillId="34" borderId="49" xfId="0" applyNumberFormat="1" applyFont="1" applyFill="1" applyBorder="1" applyAlignment="1">
      <alignment vertical="center"/>
    </xf>
    <xf numFmtId="164" fontId="15" fillId="34" borderId="45" xfId="0" applyNumberFormat="1" applyFont="1" applyFill="1" applyBorder="1" applyAlignment="1">
      <alignment horizontal="right" vertical="center"/>
    </xf>
    <xf numFmtId="164" fontId="15" fillId="34" borderId="50" xfId="0" applyNumberFormat="1" applyFont="1" applyFill="1" applyBorder="1" applyAlignment="1">
      <alignment horizontal="right" vertical="center"/>
    </xf>
    <xf numFmtId="164" fontId="17" fillId="34" borderId="51" xfId="0" applyNumberFormat="1" applyFont="1" applyFill="1" applyBorder="1" applyAlignment="1">
      <alignment vertical="center"/>
    </xf>
    <xf numFmtId="164" fontId="17" fillId="34" borderId="38" xfId="0" applyNumberFormat="1" applyFont="1" applyFill="1" applyBorder="1" applyAlignment="1">
      <alignment vertical="center"/>
    </xf>
    <xf numFmtId="164" fontId="15" fillId="34" borderId="38" xfId="0" applyNumberFormat="1" applyFont="1" applyFill="1" applyBorder="1" applyAlignment="1">
      <alignment horizontal="right" vertical="center"/>
    </xf>
    <xf numFmtId="164" fontId="17" fillId="34" borderId="52" xfId="0" applyNumberFormat="1" applyFont="1" applyFill="1" applyBorder="1" applyAlignment="1">
      <alignment vertical="center"/>
    </xf>
    <xf numFmtId="164" fontId="17" fillId="34" borderId="53" xfId="0" applyNumberFormat="1" applyFont="1" applyFill="1" applyBorder="1" applyAlignment="1">
      <alignment vertical="center"/>
    </xf>
    <xf numFmtId="164" fontId="18" fillId="34" borderId="35" xfId="0" applyNumberFormat="1" applyFont="1" applyFill="1" applyBorder="1" applyAlignment="1">
      <alignment vertical="center"/>
    </xf>
    <xf numFmtId="164" fontId="66" fillId="34" borderId="46" xfId="0" applyNumberFormat="1" applyFont="1" applyFill="1" applyBorder="1" applyAlignment="1">
      <alignment horizontal="right" vertical="center"/>
    </xf>
    <xf numFmtId="164" fontId="15" fillId="34" borderId="54" xfId="0" applyNumberFormat="1" applyFont="1" applyFill="1" applyBorder="1" applyAlignment="1">
      <alignment horizontal="right" vertical="center"/>
    </xf>
    <xf numFmtId="164" fontId="15" fillId="34" borderId="25" xfId="0" applyNumberFormat="1" applyFont="1" applyFill="1" applyBorder="1" applyAlignment="1">
      <alignment horizontal="right" vertical="center"/>
    </xf>
    <xf numFmtId="164" fontId="18" fillId="34" borderId="55" xfId="0" applyNumberFormat="1" applyFont="1" applyFill="1" applyBorder="1" applyAlignment="1">
      <alignment vertical="center"/>
    </xf>
    <xf numFmtId="164" fontId="18" fillId="34" borderId="56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164" fontId="3" fillId="34" borderId="0" xfId="0" applyNumberFormat="1" applyFont="1" applyFill="1" applyBorder="1" applyAlignment="1">
      <alignment/>
    </xf>
    <xf numFmtId="0" fontId="9" fillId="34" borderId="44" xfId="0" applyFont="1" applyFill="1" applyBorder="1" applyAlignment="1">
      <alignment/>
    </xf>
    <xf numFmtId="0" fontId="3" fillId="34" borderId="57" xfId="0" applyFont="1" applyFill="1" applyBorder="1" applyAlignment="1">
      <alignment/>
    </xf>
    <xf numFmtId="3" fontId="3" fillId="34" borderId="58" xfId="0" applyNumberFormat="1" applyFont="1" applyFill="1" applyBorder="1" applyAlignment="1">
      <alignment/>
    </xf>
    <xf numFmtId="0" fontId="3" fillId="34" borderId="44" xfId="0" applyFont="1" applyFill="1" applyBorder="1" applyAlignment="1">
      <alignment/>
    </xf>
    <xf numFmtId="3" fontId="3" fillId="34" borderId="59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3" fillId="34" borderId="60" xfId="0" applyFont="1" applyFill="1" applyBorder="1" applyAlignment="1">
      <alignment/>
    </xf>
    <xf numFmtId="0" fontId="3" fillId="34" borderId="61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3" fillId="34" borderId="63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2" fillId="34" borderId="64" xfId="0" applyFont="1" applyFill="1" applyBorder="1" applyAlignment="1">
      <alignment horizontal="center" vertical="center" wrapText="1"/>
    </xf>
    <xf numFmtId="164" fontId="15" fillId="34" borderId="65" xfId="0" applyNumberFormat="1" applyFont="1" applyFill="1" applyBorder="1" applyAlignment="1">
      <alignment horizontal="right" vertical="center"/>
    </xf>
    <xf numFmtId="164" fontId="17" fillId="34" borderId="65" xfId="0" applyNumberFormat="1" applyFont="1" applyFill="1" applyBorder="1" applyAlignment="1">
      <alignment vertical="center"/>
    </xf>
    <xf numFmtId="164" fontId="15" fillId="34" borderId="0" xfId="0" applyNumberFormat="1" applyFont="1" applyFill="1" applyBorder="1" applyAlignment="1">
      <alignment horizontal="right" vertical="center"/>
    </xf>
    <xf numFmtId="164" fontId="15" fillId="34" borderId="64" xfId="0" applyNumberFormat="1" applyFont="1" applyFill="1" applyBorder="1" applyAlignment="1">
      <alignment horizontal="right" vertical="center"/>
    </xf>
    <xf numFmtId="164" fontId="15" fillId="34" borderId="66" xfId="0" applyNumberFormat="1" applyFont="1" applyFill="1" applyBorder="1" applyAlignment="1">
      <alignment horizontal="right" vertical="center"/>
    </xf>
    <xf numFmtId="164" fontId="17" fillId="34" borderId="67" xfId="0" applyNumberFormat="1" applyFont="1" applyFill="1" applyBorder="1" applyAlignment="1">
      <alignment vertical="center"/>
    </xf>
    <xf numFmtId="164" fontId="15" fillId="34" borderId="68" xfId="0" applyNumberFormat="1" applyFont="1" applyFill="1" applyBorder="1" applyAlignment="1">
      <alignment horizontal="right" vertical="center"/>
    </xf>
    <xf numFmtId="164" fontId="17" fillId="34" borderId="36" xfId="0" applyNumberFormat="1" applyFont="1" applyFill="1" applyBorder="1" applyAlignment="1">
      <alignment vertical="center"/>
    </xf>
    <xf numFmtId="0" fontId="20" fillId="34" borderId="6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 wrapText="1"/>
    </xf>
    <xf numFmtId="164" fontId="15" fillId="34" borderId="45" xfId="0" applyNumberFormat="1" applyFont="1" applyFill="1" applyBorder="1" applyAlignment="1">
      <alignment vertical="center"/>
    </xf>
    <xf numFmtId="164" fontId="15" fillId="34" borderId="39" xfId="0" applyNumberFormat="1" applyFont="1" applyFill="1" applyBorder="1" applyAlignment="1">
      <alignment vertical="center"/>
    </xf>
    <xf numFmtId="164" fontId="15" fillId="34" borderId="29" xfId="0" applyNumberFormat="1" applyFont="1" applyFill="1" applyBorder="1" applyAlignment="1">
      <alignment vertical="center"/>
    </xf>
    <xf numFmtId="164" fontId="18" fillId="34" borderId="70" xfId="0" applyNumberFormat="1" applyFont="1" applyFill="1" applyBorder="1" applyAlignment="1">
      <alignment vertical="center"/>
    </xf>
    <xf numFmtId="164" fontId="16" fillId="34" borderId="71" xfId="0" applyNumberFormat="1" applyFont="1" applyFill="1" applyBorder="1" applyAlignment="1">
      <alignment horizontal="right" vertical="center"/>
    </xf>
    <xf numFmtId="164" fontId="18" fillId="34" borderId="55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 vertical="center"/>
    </xf>
    <xf numFmtId="0" fontId="17" fillId="34" borderId="29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/>
    </xf>
    <xf numFmtId="164" fontId="15" fillId="34" borderId="10" xfId="0" applyNumberFormat="1" applyFont="1" applyFill="1" applyBorder="1" applyAlignment="1">
      <alignment vertical="center"/>
    </xf>
    <xf numFmtId="0" fontId="15" fillId="34" borderId="16" xfId="0" applyFont="1" applyFill="1" applyBorder="1" applyAlignment="1">
      <alignment vertical="center" wrapText="1"/>
    </xf>
    <xf numFmtId="0" fontId="16" fillId="34" borderId="17" xfId="0" applyFont="1" applyFill="1" applyBorder="1" applyAlignment="1">
      <alignment vertical="center" wrapText="1"/>
    </xf>
    <xf numFmtId="0" fontId="15" fillId="34" borderId="15" xfId="0" applyFont="1" applyFill="1" applyBorder="1" applyAlignment="1">
      <alignment vertical="center"/>
    </xf>
    <xf numFmtId="164" fontId="16" fillId="34" borderId="72" xfId="0" applyNumberFormat="1" applyFont="1" applyFill="1" applyBorder="1" applyAlignment="1">
      <alignment horizontal="right" vertical="center"/>
    </xf>
    <xf numFmtId="0" fontId="0" fillId="34" borderId="32" xfId="47" applyFont="1" applyFill="1" applyBorder="1" applyAlignment="1">
      <alignment horizontal="left" vertical="center"/>
      <protection/>
    </xf>
    <xf numFmtId="0" fontId="0" fillId="34" borderId="25" xfId="47" applyFont="1" applyFill="1" applyBorder="1" applyAlignment="1">
      <alignment vertical="center"/>
      <protection/>
    </xf>
    <xf numFmtId="0" fontId="0" fillId="34" borderId="73" xfId="47" applyFont="1" applyFill="1" applyBorder="1" applyAlignment="1">
      <alignment vertical="center"/>
      <protection/>
    </xf>
    <xf numFmtId="164" fontId="0" fillId="34" borderId="36" xfId="47" applyNumberFormat="1" applyFont="1" applyFill="1" applyBorder="1" applyAlignment="1">
      <alignment vertical="center"/>
      <protection/>
    </xf>
    <xf numFmtId="0" fontId="0" fillId="34" borderId="10" xfId="47" applyFont="1" applyFill="1" applyBorder="1" applyAlignment="1">
      <alignment horizontal="left" vertical="center"/>
      <protection/>
    </xf>
    <xf numFmtId="0" fontId="0" fillId="34" borderId="27" xfId="47" applyFont="1" applyFill="1" applyBorder="1" applyAlignment="1">
      <alignment vertical="center"/>
      <protection/>
    </xf>
    <xf numFmtId="0" fontId="0" fillId="34" borderId="46" xfId="47" applyFont="1" applyFill="1" applyBorder="1" applyAlignment="1">
      <alignment vertical="center"/>
      <protection/>
    </xf>
    <xf numFmtId="164" fontId="0" fillId="34" borderId="30" xfId="47" applyNumberFormat="1" applyFont="1" applyFill="1" applyBorder="1" applyAlignment="1">
      <alignment vertical="center"/>
      <protection/>
    </xf>
    <xf numFmtId="0" fontId="21" fillId="0" borderId="0" xfId="47" applyFont="1" applyAlignment="1">
      <alignment horizontal="right"/>
      <protection/>
    </xf>
    <xf numFmtId="0" fontId="21" fillId="0" borderId="0" xfId="47" applyFont="1" applyBorder="1" applyAlignment="1">
      <alignment horizontal="right"/>
      <protection/>
    </xf>
    <xf numFmtId="0" fontId="21" fillId="34" borderId="51" xfId="0" applyFont="1" applyFill="1" applyBorder="1" applyAlignment="1">
      <alignment horizontal="center" vertical="center"/>
    </xf>
    <xf numFmtId="0" fontId="0" fillId="0" borderId="13" xfId="47" applyFont="1" applyBorder="1" applyAlignment="1">
      <alignment horizontal="center" vertical="center"/>
      <protection/>
    </xf>
    <xf numFmtId="164" fontId="0" fillId="0" borderId="74" xfId="47" applyNumberFormat="1" applyFont="1" applyFill="1" applyBorder="1" applyAlignment="1">
      <alignment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20" fillId="34" borderId="52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  <xf numFmtId="0" fontId="11" fillId="34" borderId="64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4" fillId="0" borderId="75" xfId="0" applyFont="1" applyBorder="1" applyAlignment="1">
      <alignment vertical="center" wrapText="1"/>
    </xf>
    <xf numFmtId="0" fontId="20" fillId="34" borderId="76" xfId="0" applyFont="1" applyFill="1" applyBorder="1" applyAlignment="1">
      <alignment horizontal="center" vertical="center"/>
    </xf>
    <xf numFmtId="0" fontId="0" fillId="34" borderId="64" xfId="0" applyFill="1" applyBorder="1" applyAlignment="1">
      <alignment vertical="center" wrapText="1"/>
    </xf>
    <xf numFmtId="0" fontId="1" fillId="34" borderId="64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0" fillId="0" borderId="0" xfId="47" applyFont="1" applyAlignment="1">
      <alignment vertical="center"/>
      <protection/>
    </xf>
    <xf numFmtId="0" fontId="0" fillId="0" borderId="0" xfId="0" applyAlignment="1">
      <alignment vertical="center"/>
    </xf>
    <xf numFmtId="0" fontId="23" fillId="0" borderId="0" xfId="47" applyFont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1" fillId="0" borderId="0" xfId="47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31" xfId="47" applyFont="1" applyBorder="1" applyAlignment="1">
      <alignment vertical="center"/>
      <protection/>
    </xf>
    <xf numFmtId="0" fontId="0" fillId="0" borderId="43" xfId="0" applyBorder="1" applyAlignment="1">
      <alignment vertical="center"/>
    </xf>
    <xf numFmtId="0" fontId="21" fillId="0" borderId="0" xfId="47" applyFont="1" applyAlignment="1">
      <alignment horizontal="center" vertical="center" wrapText="1"/>
      <protection/>
    </xf>
    <xf numFmtId="0" fontId="1" fillId="34" borderId="46" xfId="0" applyFont="1" applyFill="1" applyBorder="1" applyAlignment="1">
      <alignment horizontal="center" vertical="center"/>
    </xf>
    <xf numFmtId="0" fontId="10" fillId="0" borderId="0" xfId="47" applyFont="1">
      <alignment/>
      <protection/>
    </xf>
    <xf numFmtId="0" fontId="46" fillId="0" borderId="0" xfId="0" applyFont="1" applyFill="1" applyBorder="1" applyAlignment="1">
      <alignment horizontal="right" textRotation="18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adlimitky 2013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zoomScale="75" zoomScaleNormal="75" zoomScalePageLayoutView="0" workbookViewId="0" topLeftCell="A1">
      <pane xSplit="1" ySplit="4" topLeftCell="C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1" sqref="Y1:Y47"/>
    </sheetView>
  </sheetViews>
  <sheetFormatPr defaultColWidth="9.140625" defaultRowHeight="12.75"/>
  <cols>
    <col min="1" max="1" width="58.7109375" style="8" customWidth="1"/>
    <col min="2" max="3" width="11.28125" style="97" customWidth="1"/>
    <col min="4" max="4" width="12.28125" style="97" customWidth="1"/>
    <col min="5" max="6" width="15.7109375" style="97" customWidth="1"/>
    <col min="7" max="8" width="12.28125" style="97" customWidth="1"/>
    <col min="9" max="10" width="11.28125" style="97" customWidth="1"/>
    <col min="11" max="11" width="18.28125" style="97" customWidth="1"/>
    <col min="12" max="12" width="12.28125" style="97" customWidth="1"/>
    <col min="13" max="13" width="12.00390625" style="97" customWidth="1"/>
    <col min="14" max="16" width="11.28125" style="97" customWidth="1"/>
    <col min="17" max="17" width="12.28125" style="97" customWidth="1"/>
    <col min="18" max="18" width="9.57421875" style="97" customWidth="1"/>
    <col min="19" max="19" width="12.57421875" style="97" customWidth="1"/>
    <col min="20" max="23" width="11.28125" style="97" customWidth="1"/>
    <col min="24" max="24" width="14.28125" style="97" customWidth="1"/>
    <col min="25" max="25" width="9.28125" style="8" bestFit="1" customWidth="1"/>
    <col min="26" max="16384" width="9.140625" style="8" customWidth="1"/>
  </cols>
  <sheetData>
    <row r="1" spans="24:25" ht="24" thickBot="1">
      <c r="X1" s="98" t="s">
        <v>49</v>
      </c>
      <c r="Y1" s="209" t="s">
        <v>108</v>
      </c>
    </row>
    <row r="2" spans="1:25" s="1" customFormat="1" ht="55.5" customHeight="1">
      <c r="A2" s="177" t="s">
        <v>81</v>
      </c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  <c r="Q2" s="180"/>
      <c r="R2" s="180"/>
      <c r="S2" s="180"/>
      <c r="T2" s="180"/>
      <c r="U2" s="180"/>
      <c r="V2" s="180"/>
      <c r="W2" s="180"/>
      <c r="X2" s="181"/>
      <c r="Y2" s="209"/>
    </row>
    <row r="3" spans="1:25" s="1" customFormat="1" ht="36.75" customHeight="1">
      <c r="A3" s="12"/>
      <c r="B3" s="184" t="s">
        <v>77</v>
      </c>
      <c r="C3" s="185"/>
      <c r="D3" s="185"/>
      <c r="E3" s="185"/>
      <c r="F3" s="185"/>
      <c r="G3" s="185"/>
      <c r="H3" s="185"/>
      <c r="I3" s="185"/>
      <c r="J3" s="99"/>
      <c r="K3" s="189" t="s">
        <v>78</v>
      </c>
      <c r="L3" s="190"/>
      <c r="M3" s="190"/>
      <c r="N3" s="190"/>
      <c r="O3" s="191"/>
      <c r="P3" s="100" t="s">
        <v>36</v>
      </c>
      <c r="Q3" s="100" t="s">
        <v>38</v>
      </c>
      <c r="R3" s="100" t="s">
        <v>39</v>
      </c>
      <c r="S3" s="186" t="s">
        <v>43</v>
      </c>
      <c r="T3" s="187"/>
      <c r="U3" s="188"/>
      <c r="V3" s="101" t="s">
        <v>77</v>
      </c>
      <c r="W3" s="101" t="s">
        <v>46</v>
      </c>
      <c r="X3" s="182" t="s">
        <v>35</v>
      </c>
      <c r="Y3" s="209"/>
    </row>
    <row r="4" spans="1:25" s="1" customFormat="1" ht="76.5">
      <c r="A4" s="2" t="s">
        <v>0</v>
      </c>
      <c r="B4" s="102" t="s">
        <v>103</v>
      </c>
      <c r="C4" s="102" t="s">
        <v>90</v>
      </c>
      <c r="D4" s="102" t="s">
        <v>91</v>
      </c>
      <c r="E4" s="102" t="s">
        <v>92</v>
      </c>
      <c r="F4" s="102" t="s">
        <v>93</v>
      </c>
      <c r="G4" s="102" t="s">
        <v>2</v>
      </c>
      <c r="H4" s="102" t="s">
        <v>76</v>
      </c>
      <c r="I4" s="102" t="s">
        <v>3</v>
      </c>
      <c r="J4" s="103">
        <v>8282</v>
      </c>
      <c r="K4" s="67" t="s">
        <v>50</v>
      </c>
      <c r="L4" s="68" t="s">
        <v>75</v>
      </c>
      <c r="M4" s="68" t="s">
        <v>1</v>
      </c>
      <c r="N4" s="68" t="s">
        <v>87</v>
      </c>
      <c r="O4" s="68" t="s">
        <v>88</v>
      </c>
      <c r="P4" s="104" t="s">
        <v>37</v>
      </c>
      <c r="Q4" s="104" t="s">
        <v>40</v>
      </c>
      <c r="R4" s="104" t="s">
        <v>41</v>
      </c>
      <c r="S4" s="104" t="s">
        <v>44</v>
      </c>
      <c r="T4" s="104" t="s">
        <v>45</v>
      </c>
      <c r="U4" s="104" t="s">
        <v>71</v>
      </c>
      <c r="V4" s="104" t="s">
        <v>72</v>
      </c>
      <c r="W4" s="104" t="s">
        <v>47</v>
      </c>
      <c r="X4" s="183"/>
      <c r="Y4" s="209"/>
    </row>
    <row r="5" spans="1:25" s="1" customFormat="1" ht="25.5" customHeight="1">
      <c r="A5" s="13" t="s">
        <v>51</v>
      </c>
      <c r="B5" s="71"/>
      <c r="C5" s="71"/>
      <c r="D5" s="71"/>
      <c r="E5" s="71"/>
      <c r="F5" s="71"/>
      <c r="G5" s="71"/>
      <c r="H5" s="105"/>
      <c r="I5" s="71"/>
      <c r="J5" s="71"/>
      <c r="K5" s="69">
        <v>31</v>
      </c>
      <c r="L5" s="70"/>
      <c r="M5" s="71"/>
      <c r="N5" s="71"/>
      <c r="O5" s="71"/>
      <c r="P5" s="71"/>
      <c r="Q5" s="106"/>
      <c r="R5" s="106"/>
      <c r="S5" s="106"/>
      <c r="T5" s="106"/>
      <c r="U5" s="106">
        <v>166</v>
      </c>
      <c r="V5" s="106"/>
      <c r="W5" s="106"/>
      <c r="X5" s="107">
        <f aca="true" t="shared" si="0" ref="X5:X32">SUM(B5:W5)</f>
        <v>197</v>
      </c>
      <c r="Y5" s="209"/>
    </row>
    <row r="6" spans="1:25" s="1" customFormat="1" ht="25.5" customHeight="1">
      <c r="A6" s="13" t="s">
        <v>4</v>
      </c>
      <c r="B6" s="71"/>
      <c r="C6" s="71"/>
      <c r="D6" s="71"/>
      <c r="E6" s="71"/>
      <c r="F6" s="71"/>
      <c r="G6" s="71"/>
      <c r="H6" s="105"/>
      <c r="I6" s="71"/>
      <c r="J6" s="71"/>
      <c r="K6" s="69">
        <v>3646</v>
      </c>
      <c r="L6" s="70"/>
      <c r="M6" s="71"/>
      <c r="N6" s="71"/>
      <c r="O6" s="71"/>
      <c r="P6" s="71"/>
      <c r="Q6" s="108"/>
      <c r="R6" s="108"/>
      <c r="S6" s="108"/>
      <c r="T6" s="108"/>
      <c r="U6" s="108">
        <v>2250</v>
      </c>
      <c r="V6" s="108">
        <v>60</v>
      </c>
      <c r="W6" s="108"/>
      <c r="X6" s="107">
        <f t="shared" si="0"/>
        <v>5956</v>
      </c>
      <c r="Y6" s="209"/>
    </row>
    <row r="7" spans="1:25" s="1" customFormat="1" ht="24" customHeight="1" thickBot="1">
      <c r="A7" s="47" t="s">
        <v>5</v>
      </c>
      <c r="B7" s="72"/>
      <c r="C7" s="72"/>
      <c r="D7" s="72"/>
      <c r="E7" s="72"/>
      <c r="F7" s="72"/>
      <c r="G7" s="72"/>
      <c r="H7" s="109"/>
      <c r="I7" s="72"/>
      <c r="J7" s="72"/>
      <c r="K7" s="156">
        <v>2432</v>
      </c>
      <c r="L7" s="157"/>
      <c r="M7" s="72"/>
      <c r="N7" s="72"/>
      <c r="O7" s="72"/>
      <c r="P7" s="72"/>
      <c r="Q7" s="108"/>
      <c r="R7" s="108"/>
      <c r="S7" s="108"/>
      <c r="T7" s="108"/>
      <c r="U7" s="110">
        <v>420</v>
      </c>
      <c r="V7" s="108">
        <v>338</v>
      </c>
      <c r="W7" s="108"/>
      <c r="X7" s="107">
        <f t="shared" si="0"/>
        <v>3190</v>
      </c>
      <c r="Y7" s="209"/>
    </row>
    <row r="8" spans="1:25" s="1" customFormat="1" ht="25.5" customHeight="1" thickBot="1">
      <c r="A8" s="48" t="s">
        <v>35</v>
      </c>
      <c r="B8" s="74">
        <f aca="true" t="shared" si="1" ref="B8:W8">SUM(B5:B7)</f>
        <v>0</v>
      </c>
      <c r="C8" s="74">
        <f t="shared" si="1"/>
        <v>0</v>
      </c>
      <c r="D8" s="74">
        <f t="shared" si="1"/>
        <v>0</v>
      </c>
      <c r="E8" s="74">
        <f t="shared" si="1"/>
        <v>0</v>
      </c>
      <c r="F8" s="74">
        <f t="shared" si="1"/>
        <v>0</v>
      </c>
      <c r="G8" s="74">
        <f t="shared" si="1"/>
        <v>0</v>
      </c>
      <c r="H8" s="74">
        <f>SUM(H5:H7)</f>
        <v>0</v>
      </c>
      <c r="I8" s="74">
        <f t="shared" si="1"/>
        <v>0</v>
      </c>
      <c r="J8" s="74">
        <f t="shared" si="1"/>
        <v>0</v>
      </c>
      <c r="K8" s="73">
        <f>SUM(K5:K7)</f>
        <v>6109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74">
        <f t="shared" si="1"/>
        <v>0</v>
      </c>
      <c r="P8" s="74">
        <f t="shared" si="1"/>
        <v>0</v>
      </c>
      <c r="Q8" s="74">
        <f t="shared" si="1"/>
        <v>0</v>
      </c>
      <c r="R8" s="74">
        <f t="shared" si="1"/>
        <v>0</v>
      </c>
      <c r="S8" s="74">
        <f t="shared" si="1"/>
        <v>0</v>
      </c>
      <c r="T8" s="74">
        <f t="shared" si="1"/>
        <v>0</v>
      </c>
      <c r="U8" s="74">
        <f t="shared" si="1"/>
        <v>2836</v>
      </c>
      <c r="V8" s="74">
        <f t="shared" si="1"/>
        <v>398</v>
      </c>
      <c r="W8" s="74">
        <f t="shared" si="1"/>
        <v>0</v>
      </c>
      <c r="X8" s="111">
        <f t="shared" si="0"/>
        <v>9343</v>
      </c>
      <c r="Y8" s="209"/>
    </row>
    <row r="9" spans="1:25" s="1" customFormat="1" ht="25.5" customHeight="1">
      <c r="A9" s="15" t="s">
        <v>80</v>
      </c>
      <c r="B9" s="77"/>
      <c r="C9" s="77">
        <v>150</v>
      </c>
      <c r="D9" s="77"/>
      <c r="E9" s="77"/>
      <c r="F9" s="77"/>
      <c r="G9" s="77"/>
      <c r="H9" s="77"/>
      <c r="I9" s="77">
        <v>500</v>
      </c>
      <c r="J9" s="112"/>
      <c r="K9" s="75">
        <v>25000</v>
      </c>
      <c r="L9" s="76"/>
      <c r="M9" s="77"/>
      <c r="N9" s="77"/>
      <c r="O9" s="77"/>
      <c r="P9" s="113"/>
      <c r="Q9" s="113"/>
      <c r="R9" s="113"/>
      <c r="S9" s="113"/>
      <c r="T9" s="113"/>
      <c r="U9" s="122">
        <v>800</v>
      </c>
      <c r="V9" s="139">
        <v>6745</v>
      </c>
      <c r="W9" s="113"/>
      <c r="X9" s="114">
        <f t="shared" si="0"/>
        <v>33195</v>
      </c>
      <c r="Y9" s="209"/>
    </row>
    <row r="10" spans="1:25" s="1" customFormat="1" ht="25.5" customHeight="1">
      <c r="A10" s="158" t="s">
        <v>106</v>
      </c>
      <c r="B10" s="71"/>
      <c r="C10" s="71"/>
      <c r="D10" s="71"/>
      <c r="E10" s="71"/>
      <c r="F10" s="71"/>
      <c r="G10" s="71">
        <v>69857.3</v>
      </c>
      <c r="H10" s="71"/>
      <c r="I10" s="105">
        <v>10000</v>
      </c>
      <c r="J10" s="115"/>
      <c r="K10" s="75">
        <v>910</v>
      </c>
      <c r="L10" s="76">
        <v>60000</v>
      </c>
      <c r="M10" s="71"/>
      <c r="N10" s="71"/>
      <c r="O10" s="71"/>
      <c r="P10" s="106"/>
      <c r="Q10" s="106"/>
      <c r="R10" s="106"/>
      <c r="S10" s="106"/>
      <c r="T10" s="106"/>
      <c r="U10" s="71">
        <v>1230</v>
      </c>
      <c r="V10" s="140">
        <v>12350</v>
      </c>
      <c r="W10" s="106"/>
      <c r="X10" s="107">
        <f t="shared" si="0"/>
        <v>154347.3</v>
      </c>
      <c r="Y10" s="209"/>
    </row>
    <row r="11" spans="1:25" s="1" customFormat="1" ht="25.5" customHeight="1">
      <c r="A11" s="16" t="s">
        <v>6</v>
      </c>
      <c r="B11" s="71"/>
      <c r="C11" s="71"/>
      <c r="D11" s="71"/>
      <c r="E11" s="71"/>
      <c r="F11" s="71"/>
      <c r="G11" s="71"/>
      <c r="H11" s="71"/>
      <c r="I11" s="71"/>
      <c r="J11" s="116"/>
      <c r="K11" s="75"/>
      <c r="L11" s="76"/>
      <c r="M11" s="71"/>
      <c r="N11" s="71">
        <v>1200</v>
      </c>
      <c r="O11" s="71"/>
      <c r="P11" s="106"/>
      <c r="Q11" s="106"/>
      <c r="R11" s="106"/>
      <c r="S11" s="106"/>
      <c r="T11" s="106"/>
      <c r="U11" s="71"/>
      <c r="V11" s="139"/>
      <c r="W11" s="106"/>
      <c r="X11" s="107">
        <f t="shared" si="0"/>
        <v>1200</v>
      </c>
      <c r="Y11" s="209"/>
    </row>
    <row r="12" spans="1:25" s="1" customFormat="1" ht="25.5" customHeight="1">
      <c r="A12" s="16" t="s">
        <v>7</v>
      </c>
      <c r="B12" s="71"/>
      <c r="C12" s="71">
        <v>50</v>
      </c>
      <c r="D12" s="71"/>
      <c r="E12" s="71"/>
      <c r="F12" s="71"/>
      <c r="G12" s="71">
        <v>5000</v>
      </c>
      <c r="H12" s="71"/>
      <c r="I12" s="71">
        <v>5000</v>
      </c>
      <c r="J12" s="116"/>
      <c r="K12" s="75">
        <v>3950</v>
      </c>
      <c r="L12" s="76"/>
      <c r="M12" s="71"/>
      <c r="N12" s="71">
        <v>1000</v>
      </c>
      <c r="O12" s="71">
        <v>500</v>
      </c>
      <c r="P12" s="106"/>
      <c r="Q12" s="106"/>
      <c r="R12" s="106"/>
      <c r="S12" s="106"/>
      <c r="T12" s="106"/>
      <c r="U12" s="71">
        <v>500</v>
      </c>
      <c r="V12" s="139">
        <v>3300</v>
      </c>
      <c r="W12" s="106"/>
      <c r="X12" s="107">
        <f t="shared" si="0"/>
        <v>19300</v>
      </c>
      <c r="Y12" s="209"/>
    </row>
    <row r="13" spans="1:25" s="1" customFormat="1" ht="25.5" customHeight="1">
      <c r="A13" s="17" t="s">
        <v>66</v>
      </c>
      <c r="B13" s="72"/>
      <c r="C13" s="71"/>
      <c r="D13" s="78"/>
      <c r="E13" s="72"/>
      <c r="F13" s="78"/>
      <c r="G13" s="72"/>
      <c r="H13" s="72"/>
      <c r="I13" s="72"/>
      <c r="J13" s="78"/>
      <c r="K13" s="75"/>
      <c r="L13" s="76"/>
      <c r="M13" s="72"/>
      <c r="N13" s="78"/>
      <c r="O13" s="72"/>
      <c r="P13" s="108"/>
      <c r="Q13" s="108"/>
      <c r="R13" s="108"/>
      <c r="S13" s="108"/>
      <c r="T13" s="108"/>
      <c r="U13" s="72"/>
      <c r="V13" s="116"/>
      <c r="W13" s="108"/>
      <c r="X13" s="117">
        <f t="shared" si="0"/>
        <v>0</v>
      </c>
      <c r="Y13" s="209"/>
    </row>
    <row r="14" spans="1:25" s="1" customFormat="1" ht="25.5" customHeight="1" thickBot="1">
      <c r="A14" s="17" t="s">
        <v>8</v>
      </c>
      <c r="B14" s="72"/>
      <c r="C14" s="71"/>
      <c r="D14" s="78"/>
      <c r="E14" s="72"/>
      <c r="F14" s="78"/>
      <c r="G14" s="72"/>
      <c r="H14" s="72">
        <v>14000</v>
      </c>
      <c r="I14" s="85"/>
      <c r="J14" s="78"/>
      <c r="K14" s="75">
        <v>450</v>
      </c>
      <c r="L14" s="76"/>
      <c r="M14" s="72"/>
      <c r="N14" s="78"/>
      <c r="O14" s="72"/>
      <c r="P14" s="110"/>
      <c r="Q14" s="110"/>
      <c r="R14" s="110"/>
      <c r="S14" s="110"/>
      <c r="T14" s="110"/>
      <c r="U14" s="85">
        <v>110</v>
      </c>
      <c r="V14" s="141">
        <v>2150</v>
      </c>
      <c r="W14" s="110"/>
      <c r="X14" s="118">
        <f t="shared" si="0"/>
        <v>16710</v>
      </c>
      <c r="Y14" s="209"/>
    </row>
    <row r="15" spans="1:26" s="1" customFormat="1" ht="32.25" customHeight="1" thickBot="1">
      <c r="A15" s="18" t="s">
        <v>9</v>
      </c>
      <c r="B15" s="74">
        <f aca="true" t="shared" si="2" ref="B15:W15">B14+B13+B12+B11+B10+B9</f>
        <v>0</v>
      </c>
      <c r="C15" s="74">
        <f t="shared" si="2"/>
        <v>200</v>
      </c>
      <c r="D15" s="74">
        <f t="shared" si="2"/>
        <v>0</v>
      </c>
      <c r="E15" s="74">
        <f t="shared" si="2"/>
        <v>0</v>
      </c>
      <c r="F15" s="74">
        <f t="shared" si="2"/>
        <v>0</v>
      </c>
      <c r="G15" s="74">
        <f t="shared" si="2"/>
        <v>74857.3</v>
      </c>
      <c r="H15" s="74">
        <f>H14+H13+H12+H11+H10+H9</f>
        <v>14000</v>
      </c>
      <c r="I15" s="74">
        <f t="shared" si="2"/>
        <v>15500</v>
      </c>
      <c r="J15" s="74">
        <f t="shared" si="2"/>
        <v>0</v>
      </c>
      <c r="K15" s="73">
        <f>K14+K13+K12+K11+K10+K9</f>
        <v>30310</v>
      </c>
      <c r="L15" s="74">
        <f t="shared" si="2"/>
        <v>60000</v>
      </c>
      <c r="M15" s="74">
        <f t="shared" si="2"/>
        <v>0</v>
      </c>
      <c r="N15" s="74">
        <f t="shared" si="2"/>
        <v>2200</v>
      </c>
      <c r="O15" s="74">
        <f t="shared" si="2"/>
        <v>500</v>
      </c>
      <c r="P15" s="74">
        <f t="shared" si="2"/>
        <v>0</v>
      </c>
      <c r="Q15" s="74">
        <f t="shared" si="2"/>
        <v>0</v>
      </c>
      <c r="R15" s="74">
        <f t="shared" si="2"/>
        <v>0</v>
      </c>
      <c r="S15" s="74">
        <f t="shared" si="2"/>
        <v>0</v>
      </c>
      <c r="T15" s="74">
        <f t="shared" si="2"/>
        <v>0</v>
      </c>
      <c r="U15" s="74">
        <f t="shared" si="2"/>
        <v>2640</v>
      </c>
      <c r="V15" s="74">
        <f t="shared" si="2"/>
        <v>24545</v>
      </c>
      <c r="W15" s="74">
        <f t="shared" si="2"/>
        <v>0</v>
      </c>
      <c r="X15" s="119">
        <f t="shared" si="0"/>
        <v>224752.3</v>
      </c>
      <c r="Y15" s="209"/>
      <c r="Z15" s="4"/>
    </row>
    <row r="16" spans="1:26" s="1" customFormat="1" ht="25.5" customHeight="1">
      <c r="A16" s="15" t="s">
        <v>10</v>
      </c>
      <c r="B16" s="77"/>
      <c r="C16" s="77"/>
      <c r="D16" s="77"/>
      <c r="E16" s="77"/>
      <c r="F16" s="77"/>
      <c r="G16" s="77"/>
      <c r="H16" s="77"/>
      <c r="I16" s="77"/>
      <c r="J16" s="112"/>
      <c r="K16" s="75">
        <v>2595</v>
      </c>
      <c r="L16" s="76"/>
      <c r="M16" s="77"/>
      <c r="N16" s="77"/>
      <c r="O16" s="77"/>
      <c r="P16" s="113"/>
      <c r="Q16" s="113">
        <v>15000</v>
      </c>
      <c r="R16" s="113"/>
      <c r="S16" s="113"/>
      <c r="T16" s="113"/>
      <c r="U16" s="113"/>
      <c r="V16" s="113"/>
      <c r="W16" s="113"/>
      <c r="X16" s="114">
        <f t="shared" si="0"/>
        <v>17595</v>
      </c>
      <c r="Y16" s="209"/>
      <c r="Z16" s="4"/>
    </row>
    <row r="17" spans="1:26" s="1" customFormat="1" ht="25.5" customHeight="1">
      <c r="A17" s="16" t="s">
        <v>11</v>
      </c>
      <c r="B17" s="71"/>
      <c r="C17" s="71"/>
      <c r="D17" s="71"/>
      <c r="E17" s="71"/>
      <c r="F17" s="71"/>
      <c r="G17" s="71"/>
      <c r="H17" s="71">
        <v>5520</v>
      </c>
      <c r="I17" s="71">
        <v>2800</v>
      </c>
      <c r="J17" s="116">
        <v>7865</v>
      </c>
      <c r="K17" s="75">
        <v>8020</v>
      </c>
      <c r="L17" s="76">
        <v>12000</v>
      </c>
      <c r="M17" s="71"/>
      <c r="N17" s="71"/>
      <c r="O17" s="71"/>
      <c r="P17" s="113"/>
      <c r="Q17" s="113"/>
      <c r="R17" s="113"/>
      <c r="S17" s="113"/>
      <c r="T17" s="113"/>
      <c r="U17" s="113">
        <v>2200</v>
      </c>
      <c r="V17" s="113">
        <v>0</v>
      </c>
      <c r="W17" s="113"/>
      <c r="X17" s="114">
        <f t="shared" si="0"/>
        <v>38405</v>
      </c>
      <c r="Y17" s="209"/>
      <c r="Z17" s="4"/>
    </row>
    <row r="18" spans="1:26" s="1" customFormat="1" ht="25.5" customHeight="1">
      <c r="A18" s="16" t="s">
        <v>82</v>
      </c>
      <c r="B18" s="71"/>
      <c r="C18" s="71"/>
      <c r="D18" s="71"/>
      <c r="E18" s="71"/>
      <c r="F18" s="71"/>
      <c r="G18" s="71">
        <v>600</v>
      </c>
      <c r="H18" s="71"/>
      <c r="I18" s="71">
        <v>5400</v>
      </c>
      <c r="J18" s="116">
        <v>200</v>
      </c>
      <c r="K18" s="75">
        <v>1253</v>
      </c>
      <c r="L18" s="76">
        <v>3000</v>
      </c>
      <c r="M18" s="71"/>
      <c r="N18" s="71"/>
      <c r="O18" s="71"/>
      <c r="P18" s="113"/>
      <c r="Q18" s="113"/>
      <c r="R18" s="113"/>
      <c r="S18" s="113"/>
      <c r="T18" s="113"/>
      <c r="U18" s="113">
        <v>280</v>
      </c>
      <c r="V18" s="113">
        <v>2800</v>
      </c>
      <c r="W18" s="113"/>
      <c r="X18" s="114">
        <f t="shared" si="0"/>
        <v>13533</v>
      </c>
      <c r="Y18" s="209"/>
      <c r="Z18" s="4"/>
    </row>
    <row r="19" spans="1:26" s="1" customFormat="1" ht="25.5" customHeight="1">
      <c r="A19" s="16" t="s">
        <v>83</v>
      </c>
      <c r="B19" s="71"/>
      <c r="C19" s="71"/>
      <c r="D19" s="71"/>
      <c r="E19" s="71"/>
      <c r="F19" s="71"/>
      <c r="G19" s="71"/>
      <c r="H19" s="71"/>
      <c r="I19" s="71"/>
      <c r="J19" s="116">
        <v>2200</v>
      </c>
      <c r="K19" s="75"/>
      <c r="L19" s="76">
        <v>6000</v>
      </c>
      <c r="M19" s="71"/>
      <c r="N19" s="71"/>
      <c r="O19" s="71"/>
      <c r="P19" s="113"/>
      <c r="Q19" s="113"/>
      <c r="R19" s="113"/>
      <c r="S19" s="113"/>
      <c r="T19" s="113"/>
      <c r="U19" s="113"/>
      <c r="V19" s="113"/>
      <c r="W19" s="113"/>
      <c r="X19" s="114">
        <f t="shared" si="0"/>
        <v>8200</v>
      </c>
      <c r="Y19" s="209"/>
      <c r="Z19" s="4"/>
    </row>
    <row r="20" spans="1:25" s="1" customFormat="1" ht="25.5" customHeight="1">
      <c r="A20" s="16" t="s">
        <v>12</v>
      </c>
      <c r="B20" s="71"/>
      <c r="C20" s="71"/>
      <c r="D20" s="71"/>
      <c r="E20" s="71"/>
      <c r="F20" s="71"/>
      <c r="G20" s="71"/>
      <c r="H20" s="71"/>
      <c r="I20" s="71"/>
      <c r="J20" s="116"/>
      <c r="K20" s="75"/>
      <c r="L20" s="76"/>
      <c r="M20" s="71"/>
      <c r="N20" s="71"/>
      <c r="O20" s="71"/>
      <c r="P20" s="106"/>
      <c r="Q20" s="106"/>
      <c r="R20" s="106"/>
      <c r="S20" s="106"/>
      <c r="T20" s="106"/>
      <c r="U20" s="106"/>
      <c r="V20" s="106"/>
      <c r="W20" s="106"/>
      <c r="X20" s="114">
        <f t="shared" si="0"/>
        <v>0</v>
      </c>
      <c r="Y20" s="209"/>
    </row>
    <row r="21" spans="1:25" s="1" customFormat="1" ht="25.5" customHeight="1">
      <c r="A21" s="16" t="s">
        <v>94</v>
      </c>
      <c r="B21" s="71"/>
      <c r="C21" s="71"/>
      <c r="D21" s="71"/>
      <c r="E21" s="71"/>
      <c r="F21" s="71"/>
      <c r="G21" s="71"/>
      <c r="H21" s="71"/>
      <c r="I21" s="71"/>
      <c r="J21" s="116">
        <v>400</v>
      </c>
      <c r="K21" s="75"/>
      <c r="L21" s="76"/>
      <c r="M21" s="71"/>
      <c r="N21" s="71"/>
      <c r="O21" s="71"/>
      <c r="P21" s="106"/>
      <c r="Q21" s="106"/>
      <c r="R21" s="106"/>
      <c r="S21" s="106"/>
      <c r="T21" s="106"/>
      <c r="U21" s="106"/>
      <c r="V21" s="106"/>
      <c r="W21" s="106"/>
      <c r="X21" s="114">
        <f t="shared" si="0"/>
        <v>400</v>
      </c>
      <c r="Y21" s="209"/>
    </row>
    <row r="22" spans="1:25" s="1" customFormat="1" ht="25.5" customHeight="1">
      <c r="A22" s="16" t="s">
        <v>67</v>
      </c>
      <c r="B22" s="71"/>
      <c r="C22" s="71"/>
      <c r="D22" s="71"/>
      <c r="E22" s="71"/>
      <c r="F22" s="71"/>
      <c r="G22" s="71"/>
      <c r="H22" s="71"/>
      <c r="I22" s="71"/>
      <c r="J22" s="116"/>
      <c r="K22" s="75"/>
      <c r="L22" s="76"/>
      <c r="M22" s="71"/>
      <c r="N22" s="71"/>
      <c r="O22" s="71"/>
      <c r="P22" s="106"/>
      <c r="Q22" s="106"/>
      <c r="R22" s="106"/>
      <c r="S22" s="106"/>
      <c r="T22" s="106"/>
      <c r="U22" s="106"/>
      <c r="V22" s="106"/>
      <c r="W22" s="106"/>
      <c r="X22" s="114">
        <f t="shared" si="0"/>
        <v>0</v>
      </c>
      <c r="Y22" s="209"/>
    </row>
    <row r="23" spans="1:25" s="1" customFormat="1" ht="25.5" customHeight="1">
      <c r="A23" s="16" t="s">
        <v>68</v>
      </c>
      <c r="B23" s="71"/>
      <c r="C23" s="71"/>
      <c r="D23" s="71"/>
      <c r="E23" s="71">
        <v>16619</v>
      </c>
      <c r="F23" s="71">
        <v>5085</v>
      </c>
      <c r="G23" s="71"/>
      <c r="H23" s="71"/>
      <c r="I23" s="71"/>
      <c r="J23" s="116"/>
      <c r="K23" s="75"/>
      <c r="L23" s="76"/>
      <c r="M23" s="71"/>
      <c r="N23" s="71"/>
      <c r="O23" s="71"/>
      <c r="P23" s="106"/>
      <c r="Q23" s="106"/>
      <c r="R23" s="106"/>
      <c r="S23" s="106"/>
      <c r="T23" s="106"/>
      <c r="U23" s="106"/>
      <c r="V23" s="106"/>
      <c r="W23" s="106"/>
      <c r="X23" s="114">
        <f t="shared" si="0"/>
        <v>21704</v>
      </c>
      <c r="Y23" s="209"/>
    </row>
    <row r="24" spans="1:25" s="1" customFormat="1" ht="25.5" customHeight="1">
      <c r="A24" s="16" t="s">
        <v>69</v>
      </c>
      <c r="B24" s="71"/>
      <c r="C24" s="71"/>
      <c r="D24" s="71"/>
      <c r="E24" s="71">
        <v>2112</v>
      </c>
      <c r="F24" s="71"/>
      <c r="G24" s="71"/>
      <c r="H24" s="71"/>
      <c r="I24" s="71"/>
      <c r="J24" s="116"/>
      <c r="K24" s="75"/>
      <c r="L24" s="76"/>
      <c r="M24" s="71"/>
      <c r="N24" s="71"/>
      <c r="O24" s="71"/>
      <c r="P24" s="106"/>
      <c r="Q24" s="106"/>
      <c r="R24" s="106"/>
      <c r="S24" s="106"/>
      <c r="T24" s="106"/>
      <c r="U24" s="106"/>
      <c r="V24" s="106"/>
      <c r="W24" s="106"/>
      <c r="X24" s="114">
        <f t="shared" si="0"/>
        <v>2112</v>
      </c>
      <c r="Y24" s="209"/>
    </row>
    <row r="25" spans="1:25" s="1" customFormat="1" ht="25.5" customHeight="1">
      <c r="A25" s="16" t="s">
        <v>13</v>
      </c>
      <c r="B25" s="71"/>
      <c r="C25" s="71"/>
      <c r="D25" s="71"/>
      <c r="E25" s="71"/>
      <c r="F25" s="71"/>
      <c r="G25" s="71"/>
      <c r="H25" s="71"/>
      <c r="I25" s="71"/>
      <c r="J25" s="116"/>
      <c r="K25" s="75"/>
      <c r="L25" s="76"/>
      <c r="M25" s="71"/>
      <c r="N25" s="71"/>
      <c r="O25" s="71"/>
      <c r="P25" s="106"/>
      <c r="Q25" s="106"/>
      <c r="R25" s="106"/>
      <c r="S25" s="106"/>
      <c r="T25" s="106"/>
      <c r="U25" s="106"/>
      <c r="V25" s="106"/>
      <c r="W25" s="106"/>
      <c r="X25" s="114">
        <f t="shared" si="0"/>
        <v>0</v>
      </c>
      <c r="Y25" s="209"/>
    </row>
    <row r="26" spans="1:25" s="1" customFormat="1" ht="25.5" customHeight="1">
      <c r="A26" s="16" t="s">
        <v>84</v>
      </c>
      <c r="B26" s="71"/>
      <c r="C26" s="71"/>
      <c r="D26" s="71"/>
      <c r="E26" s="71"/>
      <c r="F26" s="71"/>
      <c r="G26" s="71"/>
      <c r="H26" s="71"/>
      <c r="I26" s="71"/>
      <c r="J26" s="116"/>
      <c r="K26" s="75">
        <v>1130</v>
      </c>
      <c r="L26" s="76"/>
      <c r="M26" s="71"/>
      <c r="N26" s="71"/>
      <c r="O26" s="71"/>
      <c r="P26" s="106"/>
      <c r="Q26" s="106"/>
      <c r="R26" s="106"/>
      <c r="S26" s="106"/>
      <c r="T26" s="106"/>
      <c r="U26" s="106">
        <v>800</v>
      </c>
      <c r="V26" s="106">
        <v>0</v>
      </c>
      <c r="W26" s="106"/>
      <c r="X26" s="114">
        <f t="shared" si="0"/>
        <v>1930</v>
      </c>
      <c r="Y26" s="209"/>
    </row>
    <row r="27" spans="1:25" s="1" customFormat="1" ht="25.5" customHeight="1">
      <c r="A27" s="16" t="s">
        <v>85</v>
      </c>
      <c r="B27" s="71"/>
      <c r="C27" s="71"/>
      <c r="D27" s="71"/>
      <c r="E27" s="71"/>
      <c r="F27" s="71"/>
      <c r="G27" s="71"/>
      <c r="H27" s="71"/>
      <c r="I27" s="71"/>
      <c r="J27" s="116"/>
      <c r="K27" s="75">
        <v>5619</v>
      </c>
      <c r="L27" s="76"/>
      <c r="M27" s="71"/>
      <c r="N27" s="71"/>
      <c r="O27" s="71"/>
      <c r="P27" s="106"/>
      <c r="Q27" s="106"/>
      <c r="R27" s="106"/>
      <c r="S27" s="106"/>
      <c r="T27" s="106"/>
      <c r="U27" s="106">
        <v>1250</v>
      </c>
      <c r="V27" s="106">
        <v>613</v>
      </c>
      <c r="W27" s="106"/>
      <c r="X27" s="114">
        <f t="shared" si="0"/>
        <v>7482</v>
      </c>
      <c r="Y27" s="209"/>
    </row>
    <row r="28" spans="1:25" s="1" customFormat="1" ht="25.5" customHeight="1">
      <c r="A28" s="16" t="s">
        <v>14</v>
      </c>
      <c r="B28" s="71"/>
      <c r="C28" s="71"/>
      <c r="D28" s="71"/>
      <c r="E28" s="71"/>
      <c r="F28" s="71"/>
      <c r="G28" s="71"/>
      <c r="H28" s="71"/>
      <c r="I28" s="71"/>
      <c r="J28" s="116"/>
      <c r="K28" s="75"/>
      <c r="L28" s="76"/>
      <c r="M28" s="71"/>
      <c r="N28" s="71"/>
      <c r="O28" s="71"/>
      <c r="P28" s="106"/>
      <c r="Q28" s="106"/>
      <c r="R28" s="106"/>
      <c r="S28" s="106"/>
      <c r="T28" s="106"/>
      <c r="U28" s="106"/>
      <c r="V28" s="106"/>
      <c r="W28" s="106"/>
      <c r="X28" s="114">
        <f t="shared" si="0"/>
        <v>0</v>
      </c>
      <c r="Y28" s="209"/>
    </row>
    <row r="29" spans="1:25" s="1" customFormat="1" ht="25.5" customHeight="1">
      <c r="A29" s="16" t="s">
        <v>86</v>
      </c>
      <c r="B29" s="71"/>
      <c r="C29" s="71"/>
      <c r="D29" s="71"/>
      <c r="E29" s="71"/>
      <c r="F29" s="71"/>
      <c r="G29" s="71"/>
      <c r="H29" s="71"/>
      <c r="I29" s="71"/>
      <c r="J29" s="116"/>
      <c r="K29" s="75">
        <v>42</v>
      </c>
      <c r="L29" s="76"/>
      <c r="M29" s="71"/>
      <c r="N29" s="71"/>
      <c r="O29" s="71"/>
      <c r="P29" s="106"/>
      <c r="Q29" s="106"/>
      <c r="R29" s="106"/>
      <c r="S29" s="106"/>
      <c r="T29" s="106"/>
      <c r="U29" s="106"/>
      <c r="V29" s="106"/>
      <c r="W29" s="106"/>
      <c r="X29" s="114">
        <f t="shared" si="0"/>
        <v>42</v>
      </c>
      <c r="Y29" s="209"/>
    </row>
    <row r="30" spans="1:25" s="1" customFormat="1" ht="25.5" customHeight="1">
      <c r="A30" s="16" t="s">
        <v>48</v>
      </c>
      <c r="B30" s="71"/>
      <c r="C30" s="71"/>
      <c r="D30" s="71"/>
      <c r="E30" s="71"/>
      <c r="F30" s="71"/>
      <c r="G30" s="71"/>
      <c r="H30" s="71"/>
      <c r="I30" s="71"/>
      <c r="J30" s="116"/>
      <c r="K30" s="75"/>
      <c r="L30" s="76"/>
      <c r="M30" s="71"/>
      <c r="N30" s="71"/>
      <c r="O30" s="71"/>
      <c r="P30" s="106"/>
      <c r="Q30" s="106"/>
      <c r="R30" s="106"/>
      <c r="S30" s="120">
        <f>91000*1.34</f>
        <v>121940</v>
      </c>
      <c r="T30" s="106"/>
      <c r="U30" s="106"/>
      <c r="V30" s="106"/>
      <c r="W30" s="106"/>
      <c r="X30" s="114">
        <f t="shared" si="0"/>
        <v>121940</v>
      </c>
      <c r="Y30" s="209"/>
    </row>
    <row r="31" spans="1:25" s="1" customFormat="1" ht="25.5" customHeight="1" thickBot="1">
      <c r="A31" s="19" t="s">
        <v>15</v>
      </c>
      <c r="B31" s="81"/>
      <c r="C31" s="81">
        <v>100</v>
      </c>
      <c r="D31" s="81">
        <v>57</v>
      </c>
      <c r="E31" s="81">
        <v>3000</v>
      </c>
      <c r="F31" s="81">
        <v>1000</v>
      </c>
      <c r="G31" s="81"/>
      <c r="H31" s="81">
        <v>500</v>
      </c>
      <c r="I31" s="81">
        <v>1000</v>
      </c>
      <c r="J31" s="81">
        <v>2000</v>
      </c>
      <c r="K31" s="79">
        <v>6600</v>
      </c>
      <c r="L31" s="80">
        <v>5300</v>
      </c>
      <c r="M31" s="81"/>
      <c r="N31" s="81"/>
      <c r="O31" s="81"/>
      <c r="P31" s="121"/>
      <c r="Q31" s="121"/>
      <c r="R31" s="121"/>
      <c r="S31" s="121">
        <v>2827</v>
      </c>
      <c r="T31" s="121">
        <v>1500</v>
      </c>
      <c r="U31" s="121">
        <v>100</v>
      </c>
      <c r="V31" s="121">
        <v>150</v>
      </c>
      <c r="W31" s="121">
        <v>75</v>
      </c>
      <c r="X31" s="144">
        <f t="shared" si="0"/>
        <v>24209</v>
      </c>
      <c r="Y31" s="209"/>
    </row>
    <row r="32" spans="1:25" s="5" customFormat="1" ht="49.5" customHeight="1" thickBot="1" thickTop="1">
      <c r="A32" s="20" t="s">
        <v>16</v>
      </c>
      <c r="B32" s="82">
        <f>B31+B30+B29+B28+B27+B26+B25+B24+B23+B22+B20+B19+B18+B17+B16+B15+B8</f>
        <v>0</v>
      </c>
      <c r="C32" s="82">
        <f aca="true" t="shared" si="3" ref="C32:I32">C31+C30+C29+C28+C27+C26+C25+C24+C23+C22+C20+C19+C18+C17+C16+C15+C8</f>
        <v>300</v>
      </c>
      <c r="D32" s="82">
        <f t="shared" si="3"/>
        <v>57</v>
      </c>
      <c r="E32" s="82">
        <f t="shared" si="3"/>
        <v>21731</v>
      </c>
      <c r="F32" s="82">
        <f t="shared" si="3"/>
        <v>6085</v>
      </c>
      <c r="G32" s="82">
        <f t="shared" si="3"/>
        <v>75457.3</v>
      </c>
      <c r="H32" s="82">
        <f t="shared" si="3"/>
        <v>20020</v>
      </c>
      <c r="I32" s="82">
        <f t="shared" si="3"/>
        <v>24700</v>
      </c>
      <c r="J32" s="82">
        <f>J31+J30+J29+J28+J27+J26+J25+J24+J23+J22+J21+J20+J19+J18+J17+J16</f>
        <v>12665</v>
      </c>
      <c r="K32" s="82">
        <f aca="true" t="shared" si="4" ref="K32:W32">K31+K30+K29+K28+K27+K26+K25+K24+K23+K22+K20+K19+K18+K17+K16+K15+K8</f>
        <v>61678</v>
      </c>
      <c r="L32" s="82">
        <f t="shared" si="4"/>
        <v>86300</v>
      </c>
      <c r="M32" s="82">
        <f t="shared" si="4"/>
        <v>0</v>
      </c>
      <c r="N32" s="82">
        <f t="shared" si="4"/>
        <v>2200</v>
      </c>
      <c r="O32" s="82">
        <f t="shared" si="4"/>
        <v>500</v>
      </c>
      <c r="P32" s="82">
        <f t="shared" si="4"/>
        <v>0</v>
      </c>
      <c r="Q32" s="82">
        <f t="shared" si="4"/>
        <v>15000</v>
      </c>
      <c r="R32" s="82">
        <f t="shared" si="4"/>
        <v>0</v>
      </c>
      <c r="S32" s="82">
        <f t="shared" si="4"/>
        <v>124767</v>
      </c>
      <c r="T32" s="82">
        <f t="shared" si="4"/>
        <v>1500</v>
      </c>
      <c r="U32" s="82">
        <f t="shared" si="4"/>
        <v>10106</v>
      </c>
      <c r="V32" s="82">
        <f t="shared" si="4"/>
        <v>28506</v>
      </c>
      <c r="W32" s="82">
        <f t="shared" si="4"/>
        <v>75</v>
      </c>
      <c r="X32" s="152">
        <f t="shared" si="0"/>
        <v>491647.3</v>
      </c>
      <c r="Y32" s="209"/>
    </row>
    <row r="33" spans="1:25" s="1" customFormat="1" ht="25.5" customHeight="1" thickTop="1">
      <c r="A33" s="21" t="s">
        <v>17</v>
      </c>
      <c r="B33" s="77"/>
      <c r="C33" s="77"/>
      <c r="D33" s="77"/>
      <c r="E33" s="77"/>
      <c r="F33" s="77"/>
      <c r="G33" s="77"/>
      <c r="H33" s="77"/>
      <c r="I33" s="77"/>
      <c r="J33" s="112"/>
      <c r="K33" s="75">
        <v>141</v>
      </c>
      <c r="L33" s="76"/>
      <c r="M33" s="77"/>
      <c r="N33" s="77"/>
      <c r="O33" s="77"/>
      <c r="P33" s="113"/>
      <c r="Q33" s="113"/>
      <c r="R33" s="113"/>
      <c r="S33" s="113">
        <v>30</v>
      </c>
      <c r="T33" s="113"/>
      <c r="U33" s="113">
        <v>450</v>
      </c>
      <c r="V33" s="113"/>
      <c r="W33" s="113"/>
      <c r="X33" s="114">
        <f aca="true" t="shared" si="5" ref="X33:X39">SUM(B33:W33)</f>
        <v>621</v>
      </c>
      <c r="Y33" s="209"/>
    </row>
    <row r="34" spans="1:25" s="1" customFormat="1" ht="25.5" customHeight="1">
      <c r="A34" s="22" t="s">
        <v>18</v>
      </c>
      <c r="B34" s="71"/>
      <c r="C34" s="71">
        <v>2300</v>
      </c>
      <c r="D34" s="71">
        <v>6500</v>
      </c>
      <c r="E34" s="71"/>
      <c r="F34" s="71"/>
      <c r="G34" s="71"/>
      <c r="H34" s="71"/>
      <c r="I34" s="71"/>
      <c r="J34" s="116"/>
      <c r="K34" s="75"/>
      <c r="L34" s="76"/>
      <c r="M34" s="71"/>
      <c r="N34" s="71"/>
      <c r="O34" s="71"/>
      <c r="P34" s="106"/>
      <c r="Q34" s="106"/>
      <c r="R34" s="106"/>
      <c r="S34" s="106"/>
      <c r="T34" s="106"/>
      <c r="U34" s="106"/>
      <c r="V34" s="106"/>
      <c r="W34" s="106"/>
      <c r="X34" s="114">
        <f t="shared" si="5"/>
        <v>8800</v>
      </c>
      <c r="Y34" s="209"/>
    </row>
    <row r="35" spans="1:25" s="1" customFormat="1" ht="25.5" customHeight="1">
      <c r="A35" s="16" t="s">
        <v>19</v>
      </c>
      <c r="B35" s="71"/>
      <c r="C35" s="71"/>
      <c r="D35" s="71"/>
      <c r="E35" s="71"/>
      <c r="F35" s="71"/>
      <c r="G35" s="71"/>
      <c r="H35" s="71"/>
      <c r="I35" s="71"/>
      <c r="J35" s="116"/>
      <c r="K35" s="75">
        <v>199363</v>
      </c>
      <c r="L35" s="76">
        <v>2000</v>
      </c>
      <c r="M35" s="71"/>
      <c r="N35" s="71"/>
      <c r="O35" s="71"/>
      <c r="P35" s="106"/>
      <c r="Q35" s="106"/>
      <c r="R35" s="106"/>
      <c r="S35" s="106"/>
      <c r="T35" s="106"/>
      <c r="U35" s="106"/>
      <c r="V35" s="106">
        <v>2925</v>
      </c>
      <c r="W35" s="106"/>
      <c r="X35" s="114">
        <f t="shared" si="5"/>
        <v>204288</v>
      </c>
      <c r="Y35" s="209"/>
    </row>
    <row r="36" spans="1:25" s="1" customFormat="1" ht="25.5" customHeight="1">
      <c r="A36" s="16" t="s">
        <v>20</v>
      </c>
      <c r="B36" s="71"/>
      <c r="C36" s="71"/>
      <c r="D36" s="71"/>
      <c r="E36" s="71"/>
      <c r="F36" s="71"/>
      <c r="G36" s="71"/>
      <c r="H36" s="71"/>
      <c r="I36" s="71"/>
      <c r="J36" s="116"/>
      <c r="K36" s="75">
        <v>27025</v>
      </c>
      <c r="L36" s="76">
        <v>5279</v>
      </c>
      <c r="M36" s="71"/>
      <c r="N36" s="71">
        <v>11000</v>
      </c>
      <c r="O36" s="71">
        <v>2489</v>
      </c>
      <c r="P36" s="106">
        <v>8311</v>
      </c>
      <c r="Q36" s="106">
        <v>30</v>
      </c>
      <c r="R36" s="106"/>
      <c r="S36" s="106">
        <v>45</v>
      </c>
      <c r="T36" s="106"/>
      <c r="U36" s="106">
        <v>5800</v>
      </c>
      <c r="V36" s="106">
        <v>540</v>
      </c>
      <c r="W36" s="106"/>
      <c r="X36" s="114">
        <f t="shared" si="5"/>
        <v>60519</v>
      </c>
      <c r="Y36" s="209"/>
    </row>
    <row r="37" spans="1:25" s="1" customFormat="1" ht="32.25" customHeight="1">
      <c r="A37" s="22" t="s">
        <v>21</v>
      </c>
      <c r="B37" s="71"/>
      <c r="C37" s="71"/>
      <c r="D37" s="71"/>
      <c r="E37" s="71"/>
      <c r="F37" s="71"/>
      <c r="G37" s="71"/>
      <c r="H37" s="71"/>
      <c r="I37" s="71"/>
      <c r="J37" s="116"/>
      <c r="K37" s="75"/>
      <c r="L37" s="76"/>
      <c r="M37" s="71"/>
      <c r="N37" s="71"/>
      <c r="O37" s="71"/>
      <c r="P37" s="106"/>
      <c r="Q37" s="106"/>
      <c r="R37" s="106"/>
      <c r="S37" s="106"/>
      <c r="T37" s="106"/>
      <c r="U37" s="106"/>
      <c r="V37" s="106"/>
      <c r="W37" s="106"/>
      <c r="X37" s="114">
        <f t="shared" si="5"/>
        <v>0</v>
      </c>
      <c r="Y37" s="209"/>
    </row>
    <row r="38" spans="1:25" s="1" customFormat="1" ht="25.5" customHeight="1" thickBot="1">
      <c r="A38" s="14" t="s">
        <v>42</v>
      </c>
      <c r="B38" s="85"/>
      <c r="C38" s="85"/>
      <c r="D38" s="85">
        <v>7</v>
      </c>
      <c r="E38" s="85"/>
      <c r="F38" s="85"/>
      <c r="G38" s="85"/>
      <c r="H38" s="85"/>
      <c r="I38" s="85"/>
      <c r="J38" s="85"/>
      <c r="K38" s="83">
        <v>736</v>
      </c>
      <c r="L38" s="84">
        <v>475</v>
      </c>
      <c r="M38" s="85">
        <v>150</v>
      </c>
      <c r="N38" s="85"/>
      <c r="O38" s="85"/>
      <c r="P38" s="110"/>
      <c r="Q38" s="110">
        <v>223</v>
      </c>
      <c r="R38" s="110">
        <v>2297</v>
      </c>
      <c r="S38" s="110">
        <v>80</v>
      </c>
      <c r="T38" s="110"/>
      <c r="U38" s="110"/>
      <c r="V38" s="110"/>
      <c r="W38" s="110"/>
      <c r="X38" s="114">
        <f t="shared" si="5"/>
        <v>3968</v>
      </c>
      <c r="Y38" s="209"/>
    </row>
    <row r="39" spans="1:25" s="1" customFormat="1" ht="32.25" customHeight="1" thickBot="1">
      <c r="A39" s="23" t="s">
        <v>22</v>
      </c>
      <c r="B39" s="87">
        <f aca="true" t="shared" si="6" ref="B39:W39">B38+B37+B36+B35+B34</f>
        <v>0</v>
      </c>
      <c r="C39" s="87">
        <f t="shared" si="6"/>
        <v>2300</v>
      </c>
      <c r="D39" s="87">
        <f t="shared" si="6"/>
        <v>6507</v>
      </c>
      <c r="E39" s="87">
        <f t="shared" si="6"/>
        <v>0</v>
      </c>
      <c r="F39" s="87">
        <f t="shared" si="6"/>
        <v>0</v>
      </c>
      <c r="G39" s="87">
        <f t="shared" si="6"/>
        <v>0</v>
      </c>
      <c r="H39" s="87">
        <f>H38+H37+H36+H35+H34</f>
        <v>0</v>
      </c>
      <c r="I39" s="87">
        <f t="shared" si="6"/>
        <v>0</v>
      </c>
      <c r="J39" s="87">
        <f t="shared" si="6"/>
        <v>0</v>
      </c>
      <c r="K39" s="86">
        <f>K38+K37+K36+K35</f>
        <v>227124</v>
      </c>
      <c r="L39" s="87">
        <f t="shared" si="6"/>
        <v>7754</v>
      </c>
      <c r="M39" s="87">
        <f t="shared" si="6"/>
        <v>150</v>
      </c>
      <c r="N39" s="87">
        <f t="shared" si="6"/>
        <v>11000</v>
      </c>
      <c r="O39" s="87">
        <f t="shared" si="6"/>
        <v>2489</v>
      </c>
      <c r="P39" s="87">
        <f t="shared" si="6"/>
        <v>8311</v>
      </c>
      <c r="Q39" s="87">
        <f t="shared" si="6"/>
        <v>253</v>
      </c>
      <c r="R39" s="87">
        <f t="shared" si="6"/>
        <v>2297</v>
      </c>
      <c r="S39" s="87">
        <f t="shared" si="6"/>
        <v>125</v>
      </c>
      <c r="T39" s="87">
        <f t="shared" si="6"/>
        <v>0</v>
      </c>
      <c r="U39" s="87">
        <f t="shared" si="6"/>
        <v>5800</v>
      </c>
      <c r="V39" s="87">
        <f t="shared" si="6"/>
        <v>3465</v>
      </c>
      <c r="W39" s="87">
        <f t="shared" si="6"/>
        <v>0</v>
      </c>
      <c r="X39" s="111">
        <f t="shared" si="5"/>
        <v>277575</v>
      </c>
      <c r="Y39" s="209"/>
    </row>
    <row r="40" spans="1:25" s="1" customFormat="1" ht="25.5" customHeight="1">
      <c r="A40" s="15" t="s">
        <v>23</v>
      </c>
      <c r="B40" s="77"/>
      <c r="C40" s="77">
        <v>50</v>
      </c>
      <c r="D40" s="77">
        <v>20</v>
      </c>
      <c r="E40" s="77"/>
      <c r="F40" s="77"/>
      <c r="G40" s="77"/>
      <c r="H40" s="77"/>
      <c r="I40" s="77"/>
      <c r="J40" s="112"/>
      <c r="K40" s="75">
        <v>14069</v>
      </c>
      <c r="L40" s="76">
        <v>1</v>
      </c>
      <c r="M40" s="77"/>
      <c r="N40" s="77"/>
      <c r="O40" s="77"/>
      <c r="P40" s="122"/>
      <c r="Q40" s="122"/>
      <c r="R40" s="122"/>
      <c r="S40" s="122"/>
      <c r="T40" s="122"/>
      <c r="U40" s="122"/>
      <c r="V40" s="122"/>
      <c r="W40" s="122"/>
      <c r="X40" s="114">
        <f aca="true" t="shared" si="7" ref="X40:X47">SUM(B40:W40)</f>
        <v>14140</v>
      </c>
      <c r="Y40" s="209"/>
    </row>
    <row r="41" spans="1:25" s="1" customFormat="1" ht="25.5" customHeight="1">
      <c r="A41" s="15" t="s">
        <v>89</v>
      </c>
      <c r="B41" s="77"/>
      <c r="C41" s="77">
        <v>3</v>
      </c>
      <c r="D41" s="77">
        <v>5</v>
      </c>
      <c r="E41" s="77"/>
      <c r="F41" s="77"/>
      <c r="G41" s="77"/>
      <c r="H41" s="77"/>
      <c r="I41" s="77"/>
      <c r="J41" s="112"/>
      <c r="K41" s="75">
        <v>908</v>
      </c>
      <c r="L41" s="76">
        <v>5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114">
        <f t="shared" si="7"/>
        <v>921</v>
      </c>
      <c r="Y41" s="209"/>
    </row>
    <row r="42" spans="1:25" s="1" customFormat="1" ht="25.5" customHeight="1">
      <c r="A42" s="16" t="s">
        <v>24</v>
      </c>
      <c r="B42" s="71"/>
      <c r="C42" s="71"/>
      <c r="D42" s="71"/>
      <c r="E42" s="71"/>
      <c r="F42" s="71"/>
      <c r="G42" s="71"/>
      <c r="H42" s="71"/>
      <c r="I42" s="71"/>
      <c r="J42" s="116"/>
      <c r="K42" s="75"/>
      <c r="L42" s="76"/>
      <c r="M42" s="71"/>
      <c r="N42" s="71"/>
      <c r="O42" s="71"/>
      <c r="P42" s="71"/>
      <c r="Q42" s="71"/>
      <c r="R42" s="71"/>
      <c r="S42" s="71"/>
      <c r="T42" s="71"/>
      <c r="U42" s="71">
        <v>2</v>
      </c>
      <c r="V42" s="71"/>
      <c r="W42" s="71">
        <v>230</v>
      </c>
      <c r="X42" s="114">
        <f t="shared" si="7"/>
        <v>232</v>
      </c>
      <c r="Y42" s="209"/>
    </row>
    <row r="43" spans="1:25" s="1" customFormat="1" ht="25.5" customHeight="1">
      <c r="A43" s="16" t="s">
        <v>25</v>
      </c>
      <c r="B43" s="71"/>
      <c r="C43" s="71"/>
      <c r="D43" s="71"/>
      <c r="E43" s="71">
        <v>130000</v>
      </c>
      <c r="F43" s="71">
        <v>5000</v>
      </c>
      <c r="G43" s="71"/>
      <c r="H43" s="71"/>
      <c r="I43" s="71"/>
      <c r="J43" s="116"/>
      <c r="K43" s="75"/>
      <c r="L43" s="76"/>
      <c r="M43" s="71"/>
      <c r="N43" s="71"/>
      <c r="O43" s="71"/>
      <c r="P43" s="71"/>
      <c r="Q43" s="71"/>
      <c r="R43" s="71"/>
      <c r="S43" s="71">
        <v>50</v>
      </c>
      <c r="T43" s="71"/>
      <c r="U43" s="71"/>
      <c r="V43" s="71"/>
      <c r="W43" s="71"/>
      <c r="X43" s="114">
        <f t="shared" si="7"/>
        <v>135050</v>
      </c>
      <c r="Y43" s="209"/>
    </row>
    <row r="44" spans="1:25" s="1" customFormat="1" ht="25.5" customHeight="1">
      <c r="A44" s="16" t="s">
        <v>26</v>
      </c>
      <c r="B44" s="71"/>
      <c r="C44" s="71"/>
      <c r="D44" s="71"/>
      <c r="E44" s="71"/>
      <c r="F44" s="71"/>
      <c r="G44" s="71"/>
      <c r="H44" s="71"/>
      <c r="I44" s="71"/>
      <c r="J44" s="116"/>
      <c r="K44" s="75"/>
      <c r="L44" s="76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114">
        <f t="shared" si="7"/>
        <v>0</v>
      </c>
      <c r="Y44" s="209"/>
    </row>
    <row r="45" spans="1:25" s="1" customFormat="1" ht="25.5" customHeight="1" thickBot="1">
      <c r="A45" s="19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79">
        <v>2430</v>
      </c>
      <c r="L45" s="80">
        <v>140</v>
      </c>
      <c r="M45" s="81"/>
      <c r="N45" s="81"/>
      <c r="O45" s="81"/>
      <c r="P45" s="121"/>
      <c r="Q45" s="121"/>
      <c r="R45" s="121"/>
      <c r="S45" s="121"/>
      <c r="T45" s="121"/>
      <c r="U45" s="121"/>
      <c r="V45" s="121"/>
      <c r="W45" s="121">
        <v>130</v>
      </c>
      <c r="X45" s="114">
        <f t="shared" si="7"/>
        <v>2700</v>
      </c>
      <c r="Y45" s="209"/>
    </row>
    <row r="46" spans="1:25" s="5" customFormat="1" ht="48.75" customHeight="1" thickBot="1" thickTop="1">
      <c r="A46" s="24" t="s">
        <v>28</v>
      </c>
      <c r="B46" s="82">
        <f aca="true" t="shared" si="8" ref="B46:J46">B45+B44+B43+B42+B41+B40+B39+B33</f>
        <v>0</v>
      </c>
      <c r="C46" s="82">
        <f t="shared" si="8"/>
        <v>2353</v>
      </c>
      <c r="D46" s="82">
        <f t="shared" si="8"/>
        <v>6532</v>
      </c>
      <c r="E46" s="82">
        <f t="shared" si="8"/>
        <v>130000</v>
      </c>
      <c r="F46" s="82">
        <f t="shared" si="8"/>
        <v>5000</v>
      </c>
      <c r="G46" s="82">
        <f t="shared" si="8"/>
        <v>0</v>
      </c>
      <c r="H46" s="82">
        <f t="shared" si="8"/>
        <v>0</v>
      </c>
      <c r="I46" s="82">
        <f t="shared" si="8"/>
        <v>0</v>
      </c>
      <c r="J46" s="82">
        <f t="shared" si="8"/>
        <v>0</v>
      </c>
      <c r="K46" s="88">
        <f>K45+K44+K43+K42+K41+K40+K39+K33</f>
        <v>244672</v>
      </c>
      <c r="L46" s="88">
        <f>L45+L44+L43+L42+L41+L40+L39</f>
        <v>7900</v>
      </c>
      <c r="M46" s="82">
        <f aca="true" t="shared" si="9" ref="M46:W46">M45+M44+M43+M42+M40+M39+M33</f>
        <v>150</v>
      </c>
      <c r="N46" s="82">
        <f t="shared" si="9"/>
        <v>11000</v>
      </c>
      <c r="O46" s="82">
        <f t="shared" si="9"/>
        <v>2489</v>
      </c>
      <c r="P46" s="82">
        <f t="shared" si="9"/>
        <v>8311</v>
      </c>
      <c r="Q46" s="82">
        <f t="shared" si="9"/>
        <v>253</v>
      </c>
      <c r="R46" s="82">
        <f t="shared" si="9"/>
        <v>2297</v>
      </c>
      <c r="S46" s="82">
        <f t="shared" si="9"/>
        <v>205</v>
      </c>
      <c r="T46" s="82">
        <f t="shared" si="9"/>
        <v>0</v>
      </c>
      <c r="U46" s="82">
        <f t="shared" si="9"/>
        <v>6252</v>
      </c>
      <c r="V46" s="82">
        <f t="shared" si="9"/>
        <v>3465</v>
      </c>
      <c r="W46" s="82">
        <f t="shared" si="9"/>
        <v>360</v>
      </c>
      <c r="X46" s="123">
        <f t="shared" si="7"/>
        <v>431239</v>
      </c>
      <c r="Y46" s="209"/>
    </row>
    <row r="47" spans="1:25" s="6" customFormat="1" ht="34.5" customHeight="1" thickBot="1" thickTop="1">
      <c r="A47" s="23" t="s">
        <v>29</v>
      </c>
      <c r="B47" s="87">
        <f aca="true" t="shared" si="10" ref="B47:O47">B46-B32</f>
        <v>0</v>
      </c>
      <c r="C47" s="87">
        <f t="shared" si="10"/>
        <v>2053</v>
      </c>
      <c r="D47" s="87">
        <f t="shared" si="10"/>
        <v>6475</v>
      </c>
      <c r="E47" s="87">
        <f t="shared" si="10"/>
        <v>108269</v>
      </c>
      <c r="F47" s="87">
        <f t="shared" si="10"/>
        <v>-1085</v>
      </c>
      <c r="G47" s="87">
        <f t="shared" si="10"/>
        <v>-75457.3</v>
      </c>
      <c r="H47" s="87">
        <f t="shared" si="10"/>
        <v>-20020</v>
      </c>
      <c r="I47" s="87">
        <f t="shared" si="10"/>
        <v>-24700</v>
      </c>
      <c r="J47" s="87">
        <f t="shared" si="10"/>
        <v>-12665</v>
      </c>
      <c r="K47" s="86">
        <f t="shared" si="10"/>
        <v>182994</v>
      </c>
      <c r="L47" s="87">
        <f t="shared" si="10"/>
        <v>-78400</v>
      </c>
      <c r="M47" s="87">
        <f t="shared" si="10"/>
        <v>150</v>
      </c>
      <c r="N47" s="87">
        <f t="shared" si="10"/>
        <v>8800</v>
      </c>
      <c r="O47" s="87">
        <f t="shared" si="10"/>
        <v>1989</v>
      </c>
      <c r="P47" s="87">
        <f aca="true" t="shared" si="11" ref="P47:W47">P46-P32</f>
        <v>8311</v>
      </c>
      <c r="Q47" s="87">
        <f t="shared" si="11"/>
        <v>-14747</v>
      </c>
      <c r="R47" s="87">
        <f t="shared" si="11"/>
        <v>2297</v>
      </c>
      <c r="S47" s="87">
        <f t="shared" si="11"/>
        <v>-124562</v>
      </c>
      <c r="T47" s="87">
        <f t="shared" si="11"/>
        <v>-1500</v>
      </c>
      <c r="U47" s="87">
        <f t="shared" si="11"/>
        <v>-3854</v>
      </c>
      <c r="V47" s="87">
        <f t="shared" si="11"/>
        <v>-25041</v>
      </c>
      <c r="W47" s="87">
        <f t="shared" si="11"/>
        <v>285</v>
      </c>
      <c r="X47" s="124">
        <f t="shared" si="7"/>
        <v>-60408.29999999999</v>
      </c>
      <c r="Y47" s="209"/>
    </row>
    <row r="48" spans="1:24" ht="1.5" customHeight="1">
      <c r="A48" s="7"/>
      <c r="B48" s="125"/>
      <c r="X48" s="126"/>
    </row>
    <row r="49" spans="1:11" ht="18.75" hidden="1">
      <c r="A49" s="9" t="s">
        <v>30</v>
      </c>
      <c r="B49" s="127" t="s">
        <v>31</v>
      </c>
      <c r="C49" s="128"/>
      <c r="D49" s="129">
        <v>312300</v>
      </c>
      <c r="E49" s="130" t="s">
        <v>32</v>
      </c>
      <c r="F49" s="129">
        <v>74816</v>
      </c>
      <c r="G49" s="130" t="s">
        <v>33</v>
      </c>
      <c r="H49" s="128"/>
      <c r="I49" s="131">
        <v>387116</v>
      </c>
      <c r="J49" s="132"/>
      <c r="K49" s="132"/>
    </row>
    <row r="50" spans="1:9" ht="13.5" hidden="1" thickBot="1">
      <c r="A50" s="10" t="s">
        <v>34</v>
      </c>
      <c r="B50" s="133"/>
      <c r="C50" s="134"/>
      <c r="D50" s="135"/>
      <c r="E50" s="133"/>
      <c r="F50" s="135"/>
      <c r="G50" s="133"/>
      <c r="H50" s="134"/>
      <c r="I50" s="136"/>
    </row>
    <row r="51" ht="12.75" hidden="1"/>
    <row r="52" spans="1:11" ht="18.75" hidden="1">
      <c r="A52" s="7"/>
      <c r="B52" s="125"/>
      <c r="D52" s="132"/>
      <c r="E52" s="132"/>
      <c r="F52" s="132"/>
      <c r="G52" s="132"/>
      <c r="H52" s="132"/>
      <c r="I52" s="132"/>
      <c r="J52" s="132"/>
      <c r="K52" s="132"/>
    </row>
    <row r="53" ht="12.75" hidden="1"/>
    <row r="54" spans="1:6" ht="15.75">
      <c r="A54" s="11"/>
      <c r="B54" s="126"/>
      <c r="F54" s="126"/>
    </row>
    <row r="55" spans="9:10" ht="25.5" customHeight="1">
      <c r="I55" s="126"/>
      <c r="J55" s="126"/>
    </row>
  </sheetData>
  <sheetProtection/>
  <mergeCells count="6">
    <mergeCell ref="A2:X2"/>
    <mergeCell ref="X3:X4"/>
    <mergeCell ref="B3:I3"/>
    <mergeCell ref="S3:U3"/>
    <mergeCell ref="K3:O3"/>
    <mergeCell ref="Y1:Y47"/>
  </mergeCells>
  <printOptions horizontalCentered="1" verticalCentered="1"/>
  <pageMargins left="0.15748031496062992" right="0.15748031496062992" top="0.15748031496062992" bottom="0.15748031496062992" header="0.5118110236220472" footer="0.5118110236220472"/>
  <pageSetup fitToHeight="1" fitToWidth="1" horizontalDpi="600" verticalDpi="600" orientation="landscape" paperSize="9" scale="41" r:id="rId3"/>
  <headerFooter alignWithMargins="0">
    <oddHeader>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0" sqref="E20"/>
    </sheetView>
  </sheetViews>
  <sheetFormatPr defaultColWidth="9.140625" defaultRowHeight="12.75"/>
  <cols>
    <col min="1" max="1" width="57.28125" style="8" customWidth="1"/>
    <col min="2" max="4" width="10.8515625" style="97" customWidth="1"/>
    <col min="5" max="5" width="16.57421875" style="97" customWidth="1"/>
    <col min="6" max="6" width="9.8515625" style="97" bestFit="1" customWidth="1"/>
    <col min="7" max="7" width="11.140625" style="97" customWidth="1"/>
    <col min="8" max="8" width="11.140625" style="97" bestFit="1" customWidth="1"/>
    <col min="9" max="9" width="11.7109375" style="97" bestFit="1" customWidth="1"/>
    <col min="10" max="10" width="11.140625" style="97" bestFit="1" customWidth="1"/>
    <col min="11" max="11" width="13.57421875" style="97" customWidth="1"/>
    <col min="12" max="12" width="13.28125" style="97" bestFit="1" customWidth="1"/>
    <col min="13" max="14" width="10.8515625" style="8" customWidth="1"/>
    <col min="15" max="15" width="10.8515625" style="8" hidden="1" customWidth="1"/>
    <col min="16" max="17" width="10.8515625" style="8" customWidth="1"/>
    <col min="18" max="18" width="11.8515625" style="8" customWidth="1"/>
    <col min="19" max="21" width="10.8515625" style="8" customWidth="1"/>
    <col min="22" max="22" width="14.28125" style="8" customWidth="1"/>
    <col min="23" max="23" width="17.421875" style="8" customWidth="1"/>
    <col min="24" max="24" width="9.140625" style="8" customWidth="1"/>
    <col min="25" max="25" width="14.140625" style="8" customWidth="1"/>
    <col min="26" max="16384" width="9.140625" style="8" customWidth="1"/>
  </cols>
  <sheetData>
    <row r="1" spans="1:25" ht="17.25" hidden="1" thickBot="1">
      <c r="A1" s="10" t="s">
        <v>34</v>
      </c>
      <c r="B1" s="133"/>
      <c r="C1" s="134"/>
      <c r="D1" s="135"/>
      <c r="E1" s="133"/>
      <c r="F1" s="135"/>
      <c r="G1" s="133"/>
      <c r="H1" s="134"/>
      <c r="I1" s="136"/>
      <c r="Y1" s="44"/>
    </row>
    <row r="2" ht="9.75" customHeight="1">
      <c r="Y2" s="44"/>
    </row>
    <row r="3" spans="1:25" ht="23.25" customHeight="1" thickBot="1">
      <c r="A3" s="7"/>
      <c r="B3" s="125"/>
      <c r="D3" s="132"/>
      <c r="E3" s="132"/>
      <c r="F3" s="132"/>
      <c r="G3" s="132"/>
      <c r="H3" s="132"/>
      <c r="I3" s="132"/>
      <c r="L3" s="137" t="s">
        <v>49</v>
      </c>
      <c r="Y3" s="44"/>
    </row>
    <row r="4" ht="33.75" customHeight="1" hidden="1" thickBot="1">
      <c r="Y4" s="44"/>
    </row>
    <row r="5" spans="1:25" ht="35.25" customHeight="1">
      <c r="A5" s="177" t="s">
        <v>99</v>
      </c>
      <c r="B5" s="179"/>
      <c r="C5" s="179"/>
      <c r="D5" s="179"/>
      <c r="E5" s="179"/>
      <c r="F5" s="179"/>
      <c r="G5" s="179"/>
      <c r="H5" s="179"/>
      <c r="I5" s="179"/>
      <c r="J5" s="180"/>
      <c r="K5" s="180"/>
      <c r="L5" s="192"/>
      <c r="Y5" s="44"/>
    </row>
    <row r="6" spans="1:25" ht="28.5" customHeight="1">
      <c r="A6" s="51"/>
      <c r="B6" s="184" t="s">
        <v>77</v>
      </c>
      <c r="C6" s="185"/>
      <c r="D6" s="185"/>
      <c r="E6" s="185"/>
      <c r="F6" s="185"/>
      <c r="G6" s="185"/>
      <c r="H6" s="185"/>
      <c r="I6" s="185"/>
      <c r="J6" s="138"/>
      <c r="K6" s="99"/>
      <c r="L6" s="193" t="s">
        <v>35</v>
      </c>
      <c r="Y6" s="44"/>
    </row>
    <row r="7" spans="1:25" ht="52.5" customHeight="1">
      <c r="A7" s="2" t="s">
        <v>0</v>
      </c>
      <c r="B7" s="102" t="s">
        <v>103</v>
      </c>
      <c r="C7" s="102" t="s">
        <v>90</v>
      </c>
      <c r="D7" s="102" t="s">
        <v>91</v>
      </c>
      <c r="E7" s="102" t="s">
        <v>92</v>
      </c>
      <c r="F7" s="102" t="s">
        <v>110</v>
      </c>
      <c r="G7" s="102" t="s">
        <v>2</v>
      </c>
      <c r="H7" s="102" t="s">
        <v>76</v>
      </c>
      <c r="I7" s="102" t="s">
        <v>3</v>
      </c>
      <c r="J7" s="103">
        <v>8282</v>
      </c>
      <c r="K7" s="104" t="s">
        <v>73</v>
      </c>
      <c r="L7" s="183"/>
      <c r="Y7" s="44"/>
    </row>
    <row r="8" spans="1:25" ht="25.5" customHeight="1">
      <c r="A8" s="13" t="s">
        <v>51</v>
      </c>
      <c r="B8" s="71"/>
      <c r="C8" s="71"/>
      <c r="D8" s="71"/>
      <c r="E8" s="71"/>
      <c r="F8" s="71"/>
      <c r="G8" s="71"/>
      <c r="H8" s="105"/>
      <c r="I8" s="71"/>
      <c r="J8" s="71"/>
      <c r="K8" s="106"/>
      <c r="L8" s="107">
        <f>SUM(B8:K8)</f>
        <v>0</v>
      </c>
      <c r="Y8" s="44"/>
    </row>
    <row r="9" spans="1:25" ht="25.5" customHeight="1">
      <c r="A9" s="13" t="s">
        <v>4</v>
      </c>
      <c r="B9" s="71"/>
      <c r="C9" s="71"/>
      <c r="D9" s="71"/>
      <c r="E9" s="71"/>
      <c r="F9" s="71"/>
      <c r="G9" s="71"/>
      <c r="H9" s="105"/>
      <c r="I9" s="71"/>
      <c r="J9" s="71"/>
      <c r="K9" s="106">
        <v>60</v>
      </c>
      <c r="L9" s="107">
        <f aca="true" t="shared" si="0" ref="L9:L50">SUM(B9:K9)</f>
        <v>60</v>
      </c>
      <c r="Y9" s="44"/>
    </row>
    <row r="10" spans="1:25" ht="25.5" customHeight="1" thickBot="1">
      <c r="A10" s="47" t="s">
        <v>5</v>
      </c>
      <c r="B10" s="72"/>
      <c r="C10" s="72"/>
      <c r="D10" s="72"/>
      <c r="E10" s="72"/>
      <c r="F10" s="72"/>
      <c r="G10" s="72"/>
      <c r="H10" s="109"/>
      <c r="I10" s="72"/>
      <c r="J10" s="72"/>
      <c r="K10" s="108">
        <v>338</v>
      </c>
      <c r="L10" s="117">
        <f t="shared" si="0"/>
        <v>338</v>
      </c>
      <c r="Y10" s="44"/>
    </row>
    <row r="11" spans="1:25" ht="25.5" customHeight="1" thickBot="1">
      <c r="A11" s="48" t="s">
        <v>35</v>
      </c>
      <c r="B11" s="74">
        <f>SUM(B8:B10)</f>
        <v>0</v>
      </c>
      <c r="C11" s="74">
        <f aca="true" t="shared" si="1" ref="C11:K11">SUM(C8:C10)</f>
        <v>0</v>
      </c>
      <c r="D11" s="74">
        <f t="shared" si="1"/>
        <v>0</v>
      </c>
      <c r="E11" s="74">
        <f t="shared" si="1"/>
        <v>0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0</v>
      </c>
      <c r="K11" s="74">
        <f t="shared" si="1"/>
        <v>398</v>
      </c>
      <c r="L11" s="111">
        <f t="shared" si="0"/>
        <v>398</v>
      </c>
      <c r="Y11" s="44"/>
    </row>
    <row r="12" spans="1:25" ht="25.5" customHeight="1">
      <c r="A12" s="15" t="s">
        <v>80</v>
      </c>
      <c r="B12" s="77"/>
      <c r="C12" s="77">
        <v>150</v>
      </c>
      <c r="D12" s="77"/>
      <c r="E12" s="77"/>
      <c r="F12" s="77"/>
      <c r="G12" s="77"/>
      <c r="H12" s="77"/>
      <c r="I12" s="77">
        <v>500</v>
      </c>
      <c r="J12" s="112"/>
      <c r="K12" s="139">
        <v>6745</v>
      </c>
      <c r="L12" s="114">
        <f t="shared" si="0"/>
        <v>7395</v>
      </c>
      <c r="Y12" s="44"/>
    </row>
    <row r="13" spans="1:25" ht="25.5" customHeight="1">
      <c r="A13" s="158" t="s">
        <v>106</v>
      </c>
      <c r="B13" s="71"/>
      <c r="C13" s="71"/>
      <c r="D13" s="71"/>
      <c r="E13" s="71"/>
      <c r="F13" s="71"/>
      <c r="G13" s="71">
        <v>69857.3</v>
      </c>
      <c r="H13" s="71"/>
      <c r="I13" s="105">
        <v>10000</v>
      </c>
      <c r="J13" s="115"/>
      <c r="K13" s="140">
        <v>12350</v>
      </c>
      <c r="L13" s="107">
        <f t="shared" si="0"/>
        <v>92207.3</v>
      </c>
      <c r="Y13" s="44"/>
    </row>
    <row r="14" spans="1:25" ht="25.5" customHeight="1">
      <c r="A14" s="16" t="s">
        <v>6</v>
      </c>
      <c r="B14" s="71"/>
      <c r="C14" s="71"/>
      <c r="D14" s="71"/>
      <c r="E14" s="71"/>
      <c r="F14" s="71"/>
      <c r="G14" s="71"/>
      <c r="H14" s="71"/>
      <c r="I14" s="71"/>
      <c r="J14" s="116"/>
      <c r="K14" s="139"/>
      <c r="L14" s="107">
        <f t="shared" si="0"/>
        <v>0</v>
      </c>
      <c r="Y14" s="44"/>
    </row>
    <row r="15" spans="1:25" ht="25.5" customHeight="1">
      <c r="A15" s="16" t="s">
        <v>7</v>
      </c>
      <c r="B15" s="71"/>
      <c r="C15" s="71">
        <v>50</v>
      </c>
      <c r="D15" s="71"/>
      <c r="E15" s="71"/>
      <c r="F15" s="71"/>
      <c r="G15" s="71">
        <v>5000</v>
      </c>
      <c r="H15" s="71"/>
      <c r="I15" s="71">
        <v>5000</v>
      </c>
      <c r="J15" s="116"/>
      <c r="K15" s="139">
        <v>3300</v>
      </c>
      <c r="L15" s="107">
        <f t="shared" si="0"/>
        <v>13350</v>
      </c>
      <c r="Y15" s="44"/>
    </row>
    <row r="16" spans="1:25" ht="25.5" customHeight="1">
      <c r="A16" s="17" t="s">
        <v>66</v>
      </c>
      <c r="B16" s="72"/>
      <c r="C16" s="71"/>
      <c r="D16" s="78"/>
      <c r="E16" s="72"/>
      <c r="F16" s="78"/>
      <c r="G16" s="72"/>
      <c r="H16" s="72"/>
      <c r="I16" s="72"/>
      <c r="J16" s="78"/>
      <c r="K16" s="71"/>
      <c r="L16" s="107">
        <f t="shared" si="0"/>
        <v>0</v>
      </c>
      <c r="Y16" s="44"/>
    </row>
    <row r="17" spans="1:25" ht="25.5" customHeight="1" thickBot="1">
      <c r="A17" s="17" t="s">
        <v>8</v>
      </c>
      <c r="B17" s="72"/>
      <c r="C17" s="72"/>
      <c r="D17" s="78"/>
      <c r="E17" s="72"/>
      <c r="F17" s="78"/>
      <c r="G17" s="72"/>
      <c r="H17" s="72">
        <v>14000</v>
      </c>
      <c r="I17" s="72"/>
      <c r="J17" s="78"/>
      <c r="K17" s="141">
        <v>2150</v>
      </c>
      <c r="L17" s="117">
        <f t="shared" si="0"/>
        <v>16150</v>
      </c>
      <c r="Y17" s="44"/>
    </row>
    <row r="18" spans="1:12" ht="25.5" customHeight="1" thickBot="1">
      <c r="A18" s="18" t="s">
        <v>9</v>
      </c>
      <c r="B18" s="74">
        <f>SUM(B12:B17)</f>
        <v>0</v>
      </c>
      <c r="C18" s="74">
        <f aca="true" t="shared" si="2" ref="C18:K18">SUM(C12:C17)</f>
        <v>200</v>
      </c>
      <c r="D18" s="74">
        <f t="shared" si="2"/>
        <v>0</v>
      </c>
      <c r="E18" s="74">
        <f t="shared" si="2"/>
        <v>0</v>
      </c>
      <c r="F18" s="74">
        <f t="shared" si="2"/>
        <v>0</v>
      </c>
      <c r="G18" s="74">
        <f t="shared" si="2"/>
        <v>74857.3</v>
      </c>
      <c r="H18" s="74">
        <f t="shared" si="2"/>
        <v>14000</v>
      </c>
      <c r="I18" s="74">
        <f t="shared" si="2"/>
        <v>15500</v>
      </c>
      <c r="J18" s="74">
        <f t="shared" si="2"/>
        <v>0</v>
      </c>
      <c r="K18" s="74">
        <f t="shared" si="2"/>
        <v>24545</v>
      </c>
      <c r="L18" s="111">
        <f t="shared" si="0"/>
        <v>129102.3</v>
      </c>
    </row>
    <row r="19" spans="1:12" ht="25.5" customHeight="1">
      <c r="A19" s="15" t="s">
        <v>10</v>
      </c>
      <c r="B19" s="77"/>
      <c r="C19" s="77"/>
      <c r="D19" s="77"/>
      <c r="E19" s="77"/>
      <c r="F19" s="77"/>
      <c r="G19" s="77"/>
      <c r="H19" s="77"/>
      <c r="I19" s="77"/>
      <c r="J19" s="112"/>
      <c r="K19" s="139"/>
      <c r="L19" s="114">
        <f t="shared" si="0"/>
        <v>0</v>
      </c>
    </row>
    <row r="20" spans="1:12" ht="25.5" customHeight="1">
      <c r="A20" s="16" t="s">
        <v>11</v>
      </c>
      <c r="B20" s="71"/>
      <c r="C20" s="71"/>
      <c r="D20" s="71"/>
      <c r="E20" s="71"/>
      <c r="F20" s="71"/>
      <c r="G20" s="71"/>
      <c r="H20" s="71">
        <v>5520</v>
      </c>
      <c r="I20" s="71">
        <v>2800</v>
      </c>
      <c r="J20" s="116">
        <v>7865</v>
      </c>
      <c r="K20" s="142"/>
      <c r="L20" s="107">
        <f t="shared" si="0"/>
        <v>16185</v>
      </c>
    </row>
    <row r="21" spans="1:12" ht="25.5" customHeight="1">
      <c r="A21" s="16" t="s">
        <v>82</v>
      </c>
      <c r="B21" s="71"/>
      <c r="C21" s="71"/>
      <c r="D21" s="71"/>
      <c r="E21" s="71"/>
      <c r="F21" s="71"/>
      <c r="G21" s="71">
        <v>600</v>
      </c>
      <c r="H21" s="71"/>
      <c r="I21" s="71">
        <v>5400</v>
      </c>
      <c r="J21" s="116">
        <v>200</v>
      </c>
      <c r="K21" s="142">
        <v>2800</v>
      </c>
      <c r="L21" s="107">
        <f t="shared" si="0"/>
        <v>9000</v>
      </c>
    </row>
    <row r="22" spans="1:12" ht="25.5" customHeight="1">
      <c r="A22" s="16" t="s">
        <v>83</v>
      </c>
      <c r="B22" s="71"/>
      <c r="C22" s="71"/>
      <c r="D22" s="71"/>
      <c r="E22" s="71"/>
      <c r="F22" s="71"/>
      <c r="G22" s="71"/>
      <c r="H22" s="71"/>
      <c r="I22" s="71"/>
      <c r="J22" s="116">
        <v>2200</v>
      </c>
      <c r="K22" s="142"/>
      <c r="L22" s="107">
        <f t="shared" si="0"/>
        <v>2200</v>
      </c>
    </row>
    <row r="23" spans="1:12" ht="25.5" customHeight="1">
      <c r="A23" s="16" t="s">
        <v>12</v>
      </c>
      <c r="B23" s="71"/>
      <c r="C23" s="71"/>
      <c r="D23" s="71"/>
      <c r="E23" s="71"/>
      <c r="F23" s="71"/>
      <c r="G23" s="71"/>
      <c r="H23" s="71"/>
      <c r="I23" s="71"/>
      <c r="J23" s="116"/>
      <c r="K23" s="142"/>
      <c r="L23" s="107">
        <f t="shared" si="0"/>
        <v>0</v>
      </c>
    </row>
    <row r="24" spans="1:12" ht="25.5" customHeight="1">
      <c r="A24" s="16" t="s">
        <v>94</v>
      </c>
      <c r="B24" s="71"/>
      <c r="C24" s="71"/>
      <c r="D24" s="71"/>
      <c r="E24" s="71"/>
      <c r="F24" s="71"/>
      <c r="G24" s="71"/>
      <c r="H24" s="71"/>
      <c r="I24" s="71"/>
      <c r="J24" s="116">
        <v>400</v>
      </c>
      <c r="K24" s="142"/>
      <c r="L24" s="107">
        <f t="shared" si="0"/>
        <v>400</v>
      </c>
    </row>
    <row r="25" spans="1:12" ht="25.5" customHeight="1">
      <c r="A25" s="16" t="s">
        <v>67</v>
      </c>
      <c r="B25" s="71"/>
      <c r="C25" s="71"/>
      <c r="D25" s="71"/>
      <c r="E25" s="71"/>
      <c r="F25" s="71"/>
      <c r="G25" s="71"/>
      <c r="H25" s="71"/>
      <c r="I25" s="71"/>
      <c r="J25" s="116"/>
      <c r="K25" s="142"/>
      <c r="L25" s="107">
        <f t="shared" si="0"/>
        <v>0</v>
      </c>
    </row>
    <row r="26" spans="1:12" ht="25.5" customHeight="1">
      <c r="A26" s="16" t="s">
        <v>68</v>
      </c>
      <c r="B26" s="71"/>
      <c r="C26" s="71"/>
      <c r="D26" s="71"/>
      <c r="E26" s="71">
        <v>16619</v>
      </c>
      <c r="F26" s="71">
        <v>5085</v>
      </c>
      <c r="G26" s="71"/>
      <c r="H26" s="71"/>
      <c r="I26" s="71"/>
      <c r="J26" s="116"/>
      <c r="K26" s="142"/>
      <c r="L26" s="107">
        <f t="shared" si="0"/>
        <v>21704</v>
      </c>
    </row>
    <row r="27" spans="1:12" ht="25.5" customHeight="1">
      <c r="A27" s="16" t="s">
        <v>69</v>
      </c>
      <c r="B27" s="71"/>
      <c r="C27" s="71"/>
      <c r="D27" s="71"/>
      <c r="E27" s="71">
        <v>2112</v>
      </c>
      <c r="F27" s="71"/>
      <c r="G27" s="71"/>
      <c r="H27" s="71"/>
      <c r="I27" s="71"/>
      <c r="J27" s="116"/>
      <c r="K27" s="142"/>
      <c r="L27" s="107">
        <f t="shared" si="0"/>
        <v>2112</v>
      </c>
    </row>
    <row r="28" spans="1:12" ht="25.5" customHeight="1">
      <c r="A28" s="16" t="s">
        <v>13</v>
      </c>
      <c r="B28" s="71"/>
      <c r="C28" s="71"/>
      <c r="D28" s="71"/>
      <c r="E28" s="71"/>
      <c r="F28" s="71"/>
      <c r="G28" s="71"/>
      <c r="H28" s="71"/>
      <c r="I28" s="71"/>
      <c r="J28" s="116"/>
      <c r="K28" s="142"/>
      <c r="L28" s="107">
        <f t="shared" si="0"/>
        <v>0</v>
      </c>
    </row>
    <row r="29" spans="1:12" ht="25.5" customHeight="1">
      <c r="A29" s="16" t="s">
        <v>84</v>
      </c>
      <c r="B29" s="71"/>
      <c r="C29" s="71"/>
      <c r="D29" s="71"/>
      <c r="E29" s="71"/>
      <c r="F29" s="71"/>
      <c r="G29" s="71"/>
      <c r="H29" s="71"/>
      <c r="I29" s="71"/>
      <c r="J29" s="116"/>
      <c r="K29" s="142"/>
      <c r="L29" s="107">
        <f t="shared" si="0"/>
        <v>0</v>
      </c>
    </row>
    <row r="30" spans="1:12" ht="25.5" customHeight="1">
      <c r="A30" s="16" t="s">
        <v>85</v>
      </c>
      <c r="B30" s="71"/>
      <c r="C30" s="71"/>
      <c r="D30" s="71"/>
      <c r="E30" s="71"/>
      <c r="F30" s="71"/>
      <c r="G30" s="71"/>
      <c r="H30" s="71"/>
      <c r="I30" s="71"/>
      <c r="J30" s="116"/>
      <c r="K30" s="143">
        <v>613</v>
      </c>
      <c r="L30" s="107">
        <f t="shared" si="0"/>
        <v>613</v>
      </c>
    </row>
    <row r="31" spans="1:12" ht="25.5" customHeight="1">
      <c r="A31" s="16" t="s">
        <v>14</v>
      </c>
      <c r="B31" s="71"/>
      <c r="C31" s="71"/>
      <c r="D31" s="71"/>
      <c r="E31" s="71"/>
      <c r="F31" s="71"/>
      <c r="G31" s="71"/>
      <c r="H31" s="71"/>
      <c r="I31" s="71"/>
      <c r="J31" s="116"/>
      <c r="K31" s="71"/>
      <c r="L31" s="107">
        <f t="shared" si="0"/>
        <v>0</v>
      </c>
    </row>
    <row r="32" spans="1:12" ht="25.5" customHeight="1">
      <c r="A32" s="16" t="s">
        <v>86</v>
      </c>
      <c r="B32" s="71"/>
      <c r="C32" s="71"/>
      <c r="D32" s="71"/>
      <c r="E32" s="71"/>
      <c r="F32" s="71"/>
      <c r="G32" s="71"/>
      <c r="H32" s="71"/>
      <c r="I32" s="71"/>
      <c r="J32" s="116"/>
      <c r="K32" s="71"/>
      <c r="L32" s="107">
        <f t="shared" si="0"/>
        <v>0</v>
      </c>
    </row>
    <row r="33" spans="1:12" ht="25.5" customHeight="1">
      <c r="A33" s="16" t="s">
        <v>48</v>
      </c>
      <c r="B33" s="71"/>
      <c r="C33" s="71"/>
      <c r="D33" s="71"/>
      <c r="E33" s="71"/>
      <c r="F33" s="71"/>
      <c r="G33" s="71"/>
      <c r="H33" s="71"/>
      <c r="I33" s="71"/>
      <c r="J33" s="116"/>
      <c r="K33" s="142"/>
      <c r="L33" s="107">
        <f t="shared" si="0"/>
        <v>0</v>
      </c>
    </row>
    <row r="34" spans="1:12" ht="25.5" customHeight="1" thickBot="1">
      <c r="A34" s="19" t="s">
        <v>15</v>
      </c>
      <c r="B34" s="81"/>
      <c r="C34" s="81">
        <v>100</v>
      </c>
      <c r="D34" s="81">
        <v>57</v>
      </c>
      <c r="E34" s="81">
        <v>3000</v>
      </c>
      <c r="F34" s="81">
        <v>1000</v>
      </c>
      <c r="G34" s="81"/>
      <c r="H34" s="81">
        <v>500</v>
      </c>
      <c r="I34" s="81">
        <v>1000</v>
      </c>
      <c r="J34" s="81">
        <v>2000</v>
      </c>
      <c r="K34" s="121">
        <v>150</v>
      </c>
      <c r="L34" s="144">
        <f t="shared" si="0"/>
        <v>7807</v>
      </c>
    </row>
    <row r="35" spans="1:12" ht="25.5" customHeight="1" thickBot="1" thickTop="1">
      <c r="A35" s="65" t="s">
        <v>16</v>
      </c>
      <c r="B35" s="87">
        <f>B34+B33+B32+B31+B30+B29+B28+B27+B26+B25+B24+B23+B22+B21+B20+B19+B18+B11</f>
        <v>0</v>
      </c>
      <c r="C35" s="87">
        <f aca="true" t="shared" si="3" ref="C35:K35">C34+C33+C32+C31+C30+C29+C28+C27+C26+C25+C24+C23+C22+C21+C20+C19+C18+C11</f>
        <v>300</v>
      </c>
      <c r="D35" s="87">
        <f t="shared" si="3"/>
        <v>57</v>
      </c>
      <c r="E35" s="87">
        <f t="shared" si="3"/>
        <v>21731</v>
      </c>
      <c r="F35" s="87">
        <f t="shared" si="3"/>
        <v>6085</v>
      </c>
      <c r="G35" s="87">
        <f t="shared" si="3"/>
        <v>75457.3</v>
      </c>
      <c r="H35" s="87">
        <f t="shared" si="3"/>
        <v>20020</v>
      </c>
      <c r="I35" s="87">
        <f t="shared" si="3"/>
        <v>24700</v>
      </c>
      <c r="J35" s="87">
        <f t="shared" si="3"/>
        <v>12665</v>
      </c>
      <c r="K35" s="87">
        <f t="shared" si="3"/>
        <v>28506</v>
      </c>
      <c r="L35" s="119">
        <f t="shared" si="0"/>
        <v>189521.3</v>
      </c>
    </row>
    <row r="36" spans="1:12" ht="25.5" customHeight="1">
      <c r="A36" s="21" t="s">
        <v>17</v>
      </c>
      <c r="B36" s="77"/>
      <c r="C36" s="77"/>
      <c r="D36" s="77"/>
      <c r="E36" s="77"/>
      <c r="F36" s="77"/>
      <c r="G36" s="77"/>
      <c r="H36" s="77"/>
      <c r="I36" s="77"/>
      <c r="J36" s="112"/>
      <c r="K36" s="139"/>
      <c r="L36" s="114">
        <f t="shared" si="0"/>
        <v>0</v>
      </c>
    </row>
    <row r="37" spans="1:12" ht="25.5" customHeight="1">
      <c r="A37" s="22" t="s">
        <v>18</v>
      </c>
      <c r="B37" s="71"/>
      <c r="C37" s="71">
        <v>2300</v>
      </c>
      <c r="D37" s="71">
        <v>6500</v>
      </c>
      <c r="E37" s="71"/>
      <c r="F37" s="71"/>
      <c r="G37" s="71"/>
      <c r="H37" s="71"/>
      <c r="I37" s="71"/>
      <c r="J37" s="71"/>
      <c r="K37" s="71"/>
      <c r="L37" s="107">
        <f t="shared" si="0"/>
        <v>8800</v>
      </c>
    </row>
    <row r="38" spans="1:12" ht="25.5" customHeight="1">
      <c r="A38" s="16" t="s">
        <v>19</v>
      </c>
      <c r="B38" s="71"/>
      <c r="C38" s="71"/>
      <c r="D38" s="71"/>
      <c r="E38" s="71"/>
      <c r="F38" s="71"/>
      <c r="G38" s="71"/>
      <c r="H38" s="71"/>
      <c r="I38" s="71"/>
      <c r="J38" s="71"/>
      <c r="K38" s="71">
        <v>2925</v>
      </c>
      <c r="L38" s="107">
        <f t="shared" si="0"/>
        <v>2925</v>
      </c>
    </row>
    <row r="39" spans="1:12" ht="25.5" customHeight="1">
      <c r="A39" s="16" t="s">
        <v>20</v>
      </c>
      <c r="B39" s="71"/>
      <c r="C39" s="71"/>
      <c r="D39" s="71"/>
      <c r="E39" s="71"/>
      <c r="F39" s="71"/>
      <c r="G39" s="71"/>
      <c r="H39" s="71"/>
      <c r="I39" s="71"/>
      <c r="J39" s="71"/>
      <c r="K39" s="71">
        <v>540</v>
      </c>
      <c r="L39" s="107">
        <f t="shared" si="0"/>
        <v>540</v>
      </c>
    </row>
    <row r="40" spans="1:12" ht="25.5" customHeight="1">
      <c r="A40" s="22" t="s">
        <v>21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107">
        <f t="shared" si="0"/>
        <v>0</v>
      </c>
    </row>
    <row r="41" spans="1:12" ht="25.5" customHeight="1" thickBot="1">
      <c r="A41" s="47" t="s">
        <v>42</v>
      </c>
      <c r="B41" s="72"/>
      <c r="C41" s="72"/>
      <c r="D41" s="72">
        <v>7</v>
      </c>
      <c r="E41" s="72"/>
      <c r="F41" s="72"/>
      <c r="G41" s="72"/>
      <c r="H41" s="72"/>
      <c r="I41" s="72"/>
      <c r="J41" s="72"/>
      <c r="K41" s="72"/>
      <c r="L41" s="117">
        <f t="shared" si="0"/>
        <v>7</v>
      </c>
    </row>
    <row r="42" spans="1:12" ht="25.5" customHeight="1" thickBot="1">
      <c r="A42" s="18" t="s">
        <v>22</v>
      </c>
      <c r="B42" s="74">
        <f>SUM(B37:B41)</f>
        <v>0</v>
      </c>
      <c r="C42" s="74">
        <f aca="true" t="shared" si="4" ref="C42:K42">SUM(C37:C41)</f>
        <v>2300</v>
      </c>
      <c r="D42" s="74">
        <f t="shared" si="4"/>
        <v>6507</v>
      </c>
      <c r="E42" s="74">
        <f t="shared" si="4"/>
        <v>0</v>
      </c>
      <c r="F42" s="74">
        <f t="shared" si="4"/>
        <v>0</v>
      </c>
      <c r="G42" s="74">
        <f t="shared" si="4"/>
        <v>0</v>
      </c>
      <c r="H42" s="74">
        <f t="shared" si="4"/>
        <v>0</v>
      </c>
      <c r="I42" s="74">
        <f t="shared" si="4"/>
        <v>0</v>
      </c>
      <c r="J42" s="74">
        <f t="shared" si="4"/>
        <v>0</v>
      </c>
      <c r="K42" s="74">
        <f t="shared" si="4"/>
        <v>3465</v>
      </c>
      <c r="L42" s="111">
        <f t="shared" si="0"/>
        <v>12272</v>
      </c>
    </row>
    <row r="43" spans="1:12" ht="25.5" customHeight="1">
      <c r="A43" s="64" t="s">
        <v>23</v>
      </c>
      <c r="B43" s="122"/>
      <c r="C43" s="122">
        <v>50</v>
      </c>
      <c r="D43" s="122">
        <v>20</v>
      </c>
      <c r="E43" s="122"/>
      <c r="F43" s="122"/>
      <c r="G43" s="122"/>
      <c r="H43" s="122"/>
      <c r="I43" s="122"/>
      <c r="J43" s="145"/>
      <c r="K43" s="122"/>
      <c r="L43" s="146">
        <f t="shared" si="0"/>
        <v>70</v>
      </c>
    </row>
    <row r="44" spans="1:12" ht="25.5" customHeight="1">
      <c r="A44" s="15" t="s">
        <v>89</v>
      </c>
      <c r="B44" s="77"/>
      <c r="C44" s="77">
        <v>3</v>
      </c>
      <c r="D44" s="77">
        <v>5</v>
      </c>
      <c r="E44" s="77"/>
      <c r="F44" s="77"/>
      <c r="G44" s="77"/>
      <c r="H44" s="77"/>
      <c r="I44" s="77"/>
      <c r="J44" s="112"/>
      <c r="K44" s="71"/>
      <c r="L44" s="107">
        <f t="shared" si="0"/>
        <v>8</v>
      </c>
    </row>
    <row r="45" spans="1:12" ht="25.5" customHeight="1">
      <c r="A45" s="16" t="s">
        <v>24</v>
      </c>
      <c r="B45" s="71"/>
      <c r="C45" s="71"/>
      <c r="D45" s="71"/>
      <c r="E45" s="71"/>
      <c r="F45" s="71"/>
      <c r="G45" s="71"/>
      <c r="H45" s="71"/>
      <c r="I45" s="71"/>
      <c r="J45" s="116"/>
      <c r="K45" s="71"/>
      <c r="L45" s="107">
        <f t="shared" si="0"/>
        <v>0</v>
      </c>
    </row>
    <row r="46" spans="1:12" ht="25.5" customHeight="1">
      <c r="A46" s="16" t="s">
        <v>25</v>
      </c>
      <c r="B46" s="71"/>
      <c r="C46" s="71"/>
      <c r="D46" s="71"/>
      <c r="E46" s="71">
        <v>130000</v>
      </c>
      <c r="F46" s="71">
        <v>5000</v>
      </c>
      <c r="G46" s="71"/>
      <c r="H46" s="71"/>
      <c r="I46" s="71"/>
      <c r="J46" s="116"/>
      <c r="K46" s="71"/>
      <c r="L46" s="107">
        <f t="shared" si="0"/>
        <v>135000</v>
      </c>
    </row>
    <row r="47" spans="1:12" ht="26.25" customHeight="1">
      <c r="A47" s="16" t="s">
        <v>26</v>
      </c>
      <c r="B47" s="71"/>
      <c r="C47" s="71"/>
      <c r="D47" s="71"/>
      <c r="E47" s="71"/>
      <c r="F47" s="71"/>
      <c r="G47" s="71"/>
      <c r="H47" s="71"/>
      <c r="I47" s="71"/>
      <c r="J47" s="116"/>
      <c r="K47" s="71"/>
      <c r="L47" s="107">
        <f t="shared" si="0"/>
        <v>0</v>
      </c>
    </row>
    <row r="48" spans="1:12" ht="23.25" customHeight="1" thickBot="1">
      <c r="A48" s="19" t="s">
        <v>27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44">
        <f t="shared" si="0"/>
        <v>0</v>
      </c>
    </row>
    <row r="49" spans="1:12" ht="24" customHeight="1" thickBot="1" thickTop="1">
      <c r="A49" s="24" t="s">
        <v>28</v>
      </c>
      <c r="B49" s="82">
        <f>B48+B47+B46+B45+B44+B43+B42+B36</f>
        <v>0</v>
      </c>
      <c r="C49" s="82">
        <f aca="true" t="shared" si="5" ref="C49:K49">C48+C47+C46+C45+C44+C43+C42+C36</f>
        <v>2353</v>
      </c>
      <c r="D49" s="82">
        <f t="shared" si="5"/>
        <v>6532</v>
      </c>
      <c r="E49" s="82">
        <f t="shared" si="5"/>
        <v>130000</v>
      </c>
      <c r="F49" s="82">
        <f t="shared" si="5"/>
        <v>5000</v>
      </c>
      <c r="G49" s="82">
        <f t="shared" si="5"/>
        <v>0</v>
      </c>
      <c r="H49" s="82">
        <f t="shared" si="5"/>
        <v>0</v>
      </c>
      <c r="I49" s="82">
        <f t="shared" si="5"/>
        <v>0</v>
      </c>
      <c r="J49" s="82">
        <f t="shared" si="5"/>
        <v>0</v>
      </c>
      <c r="K49" s="82">
        <f t="shared" si="5"/>
        <v>3465</v>
      </c>
      <c r="L49" s="152">
        <f t="shared" si="0"/>
        <v>147350</v>
      </c>
    </row>
    <row r="50" spans="1:13" ht="30" customHeight="1" thickBot="1" thickTop="1">
      <c r="A50" s="23" t="s">
        <v>29</v>
      </c>
      <c r="B50" s="87">
        <f aca="true" t="shared" si="6" ref="B50:K50">B49-B35</f>
        <v>0</v>
      </c>
      <c r="C50" s="87">
        <f t="shared" si="6"/>
        <v>2053</v>
      </c>
      <c r="D50" s="87">
        <f t="shared" si="6"/>
        <v>6475</v>
      </c>
      <c r="E50" s="87">
        <f t="shared" si="6"/>
        <v>108269</v>
      </c>
      <c r="F50" s="87">
        <f t="shared" si="6"/>
        <v>-1085</v>
      </c>
      <c r="G50" s="87">
        <f t="shared" si="6"/>
        <v>-75457.3</v>
      </c>
      <c r="H50" s="87">
        <f t="shared" si="6"/>
        <v>-20020</v>
      </c>
      <c r="I50" s="87">
        <f t="shared" si="6"/>
        <v>-24700</v>
      </c>
      <c r="J50" s="87">
        <f t="shared" si="6"/>
        <v>-12665</v>
      </c>
      <c r="K50" s="87">
        <f t="shared" si="6"/>
        <v>-25041</v>
      </c>
      <c r="L50" s="119">
        <f t="shared" si="0"/>
        <v>-42171.3</v>
      </c>
      <c r="M50" s="155"/>
    </row>
  </sheetData>
  <sheetProtection/>
  <mergeCells count="3">
    <mergeCell ref="A5:L5"/>
    <mergeCell ref="L6:L7"/>
    <mergeCell ref="B6:I6"/>
  </mergeCells>
  <printOptions horizontalCentered="1"/>
  <pageMargins left="0.5905511811023623" right="0.15748031496062992" top="0.15748031496062992" bottom="0.15748031496062992" header="0.5118110236220472" footer="0.5118110236220472"/>
  <pageSetup fitToHeight="1" fitToWidth="1" horizontalDpi="600" verticalDpi="600" orientation="portrait" paperSize="9" scale="51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8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" sqref="J4"/>
    </sheetView>
  </sheetViews>
  <sheetFormatPr defaultColWidth="9.140625" defaultRowHeight="12.75"/>
  <cols>
    <col min="1" max="1" width="58.421875" style="8" customWidth="1"/>
    <col min="2" max="2" width="13.57421875" style="97" customWidth="1"/>
    <col min="3" max="3" width="12.140625" style="97" customWidth="1"/>
    <col min="4" max="4" width="11.8515625" style="97" customWidth="1"/>
    <col min="5" max="5" width="10.8515625" style="97" customWidth="1"/>
    <col min="6" max="6" width="13.140625" style="97" customWidth="1"/>
    <col min="7" max="7" width="10.8515625" style="97" customWidth="1"/>
    <col min="8" max="8" width="15.421875" style="97" customWidth="1"/>
    <col min="9" max="9" width="10.8515625" style="97" customWidth="1"/>
    <col min="10" max="10" width="17.7109375" style="97" customWidth="1"/>
    <col min="11" max="11" width="26.421875" style="8" customWidth="1"/>
    <col min="12" max="16384" width="9.140625" style="8" customWidth="1"/>
  </cols>
  <sheetData>
    <row r="2" spans="1:10" s="1" customFormat="1" ht="24.75" customHeight="1" thickBot="1">
      <c r="A2" s="8"/>
      <c r="B2" s="97"/>
      <c r="C2" s="97"/>
      <c r="D2" s="97"/>
      <c r="E2" s="97"/>
      <c r="F2" s="97"/>
      <c r="G2" s="97"/>
      <c r="H2" s="97"/>
      <c r="I2" s="97"/>
      <c r="J2" s="98" t="s">
        <v>49</v>
      </c>
    </row>
    <row r="3" spans="1:10" s="1" customFormat="1" ht="36.75" customHeight="1">
      <c r="A3" s="177" t="s">
        <v>99</v>
      </c>
      <c r="B3" s="178"/>
      <c r="C3" s="179"/>
      <c r="D3" s="179"/>
      <c r="E3" s="179"/>
      <c r="F3" s="179"/>
      <c r="G3" s="179"/>
      <c r="H3" s="179"/>
      <c r="I3" s="179"/>
      <c r="J3" s="181"/>
    </row>
    <row r="4" spans="1:10" s="1" customFormat="1" ht="40.5" customHeight="1">
      <c r="A4" s="51"/>
      <c r="B4" s="184" t="s">
        <v>74</v>
      </c>
      <c r="C4" s="194"/>
      <c r="D4" s="194"/>
      <c r="E4" s="194"/>
      <c r="F4" s="194"/>
      <c r="G4" s="194"/>
      <c r="H4" s="194"/>
      <c r="I4" s="194"/>
      <c r="J4" s="147"/>
    </row>
    <row r="5" spans="1:10" s="1" customFormat="1" ht="25.5" customHeight="1">
      <c r="A5" s="2" t="s">
        <v>0</v>
      </c>
      <c r="B5" s="102" t="s">
        <v>75</v>
      </c>
      <c r="C5" s="102" t="s">
        <v>1</v>
      </c>
      <c r="D5" s="102" t="s">
        <v>87</v>
      </c>
      <c r="E5" s="102" t="s">
        <v>88</v>
      </c>
      <c r="F5" s="102" t="s">
        <v>95</v>
      </c>
      <c r="G5" s="102" t="s">
        <v>96</v>
      </c>
      <c r="H5" s="102" t="s">
        <v>97</v>
      </c>
      <c r="I5" s="148" t="s">
        <v>98</v>
      </c>
      <c r="J5" s="174" t="s">
        <v>35</v>
      </c>
    </row>
    <row r="6" spans="1:10" s="1" customFormat="1" ht="25.5" customHeight="1">
      <c r="A6" s="13" t="s">
        <v>51</v>
      </c>
      <c r="B6" s="70"/>
      <c r="C6" s="71"/>
      <c r="D6" s="71"/>
      <c r="E6" s="71"/>
      <c r="F6" s="71"/>
      <c r="G6" s="71"/>
      <c r="H6" s="71">
        <v>31</v>
      </c>
      <c r="I6" s="71"/>
      <c r="J6" s="107">
        <f>SUM(B6:I6)</f>
        <v>31</v>
      </c>
    </row>
    <row r="7" spans="1:10" s="1" customFormat="1" ht="25.5" customHeight="1">
      <c r="A7" s="159" t="s">
        <v>4</v>
      </c>
      <c r="B7" s="70"/>
      <c r="C7" s="71"/>
      <c r="D7" s="71"/>
      <c r="E7" s="71"/>
      <c r="F7" s="71">
        <v>983</v>
      </c>
      <c r="G7" s="71">
        <v>1090</v>
      </c>
      <c r="H7" s="71">
        <v>14</v>
      </c>
      <c r="I7" s="71">
        <v>1559</v>
      </c>
      <c r="J7" s="107">
        <f aca="true" t="shared" si="0" ref="J7:J48">SUM(B7:I7)</f>
        <v>3646</v>
      </c>
    </row>
    <row r="8" spans="1:10" s="1" customFormat="1" ht="25.5" customHeight="1" thickBot="1">
      <c r="A8" s="160" t="s">
        <v>5</v>
      </c>
      <c r="B8" s="157"/>
      <c r="C8" s="72"/>
      <c r="D8" s="72"/>
      <c r="E8" s="72"/>
      <c r="F8" s="72">
        <v>52</v>
      </c>
      <c r="G8" s="72">
        <v>67</v>
      </c>
      <c r="H8" s="72">
        <v>122</v>
      </c>
      <c r="I8" s="72">
        <v>2191</v>
      </c>
      <c r="J8" s="117">
        <f t="shared" si="0"/>
        <v>2432</v>
      </c>
    </row>
    <row r="9" spans="1:11" s="1" customFormat="1" ht="25.5" customHeight="1" thickBot="1">
      <c r="A9" s="161" t="s">
        <v>35</v>
      </c>
      <c r="B9" s="74">
        <f aca="true" t="shared" si="1" ref="B9:I9">SUM(B6:B8)</f>
        <v>0</v>
      </c>
      <c r="C9" s="74">
        <f t="shared" si="1"/>
        <v>0</v>
      </c>
      <c r="D9" s="74">
        <f t="shared" si="1"/>
        <v>0</v>
      </c>
      <c r="E9" s="74">
        <f t="shared" si="1"/>
        <v>0</v>
      </c>
      <c r="F9" s="74">
        <f t="shared" si="1"/>
        <v>1035</v>
      </c>
      <c r="G9" s="74">
        <f t="shared" si="1"/>
        <v>1157</v>
      </c>
      <c r="H9" s="74">
        <f t="shared" si="1"/>
        <v>167</v>
      </c>
      <c r="I9" s="74">
        <f t="shared" si="1"/>
        <v>3750</v>
      </c>
      <c r="J9" s="111">
        <f t="shared" si="0"/>
        <v>6109</v>
      </c>
      <c r="K9" s="41"/>
    </row>
    <row r="10" spans="1:10" s="1" customFormat="1" ht="25.5" customHeight="1">
      <c r="A10" s="162" t="s">
        <v>80</v>
      </c>
      <c r="B10" s="149"/>
      <c r="C10" s="77"/>
      <c r="D10" s="77"/>
      <c r="E10" s="77"/>
      <c r="F10" s="77">
        <v>8000</v>
      </c>
      <c r="G10" s="77">
        <v>7875</v>
      </c>
      <c r="H10" s="77">
        <v>7900</v>
      </c>
      <c r="I10" s="77">
        <v>1225</v>
      </c>
      <c r="J10" s="114">
        <f t="shared" si="0"/>
        <v>25000</v>
      </c>
    </row>
    <row r="11" spans="1:10" s="1" customFormat="1" ht="25.5" customHeight="1">
      <c r="A11" s="158" t="s">
        <v>106</v>
      </c>
      <c r="B11" s="76">
        <v>60000</v>
      </c>
      <c r="C11" s="71"/>
      <c r="D11" s="71"/>
      <c r="E11" s="71"/>
      <c r="F11" s="71"/>
      <c r="G11" s="71"/>
      <c r="H11" s="71"/>
      <c r="I11" s="71">
        <v>910</v>
      </c>
      <c r="J11" s="107">
        <f t="shared" si="0"/>
        <v>60910</v>
      </c>
    </row>
    <row r="12" spans="1:10" s="1" customFormat="1" ht="25.5" customHeight="1">
      <c r="A12" s="16" t="s">
        <v>6</v>
      </c>
      <c r="B12" s="76"/>
      <c r="C12" s="71"/>
      <c r="D12" s="71">
        <v>1200</v>
      </c>
      <c r="E12" s="71"/>
      <c r="F12" s="71"/>
      <c r="G12" s="71"/>
      <c r="H12" s="71"/>
      <c r="I12" s="71"/>
      <c r="J12" s="107">
        <f t="shared" si="0"/>
        <v>1200</v>
      </c>
    </row>
    <row r="13" spans="1:10" s="1" customFormat="1" ht="25.5" customHeight="1">
      <c r="A13" s="16" t="s">
        <v>7</v>
      </c>
      <c r="B13" s="76"/>
      <c r="C13" s="71"/>
      <c r="D13" s="71">
        <v>1000</v>
      </c>
      <c r="E13" s="71">
        <v>500</v>
      </c>
      <c r="F13" s="71">
        <v>1000</v>
      </c>
      <c r="G13" s="71">
        <v>1000</v>
      </c>
      <c r="H13" s="71">
        <v>1300</v>
      </c>
      <c r="I13" s="71">
        <v>650</v>
      </c>
      <c r="J13" s="107">
        <f t="shared" si="0"/>
        <v>5450</v>
      </c>
    </row>
    <row r="14" spans="1:10" s="1" customFormat="1" ht="25.5" customHeight="1">
      <c r="A14" s="17" t="s">
        <v>66</v>
      </c>
      <c r="B14" s="76"/>
      <c r="C14" s="72"/>
      <c r="D14" s="78"/>
      <c r="E14" s="72"/>
      <c r="F14" s="72"/>
      <c r="G14" s="71"/>
      <c r="H14" s="78"/>
      <c r="I14" s="72"/>
      <c r="J14" s="107">
        <f t="shared" si="0"/>
        <v>0</v>
      </c>
    </row>
    <row r="15" spans="1:10" s="1" customFormat="1" ht="25.5" customHeight="1" thickBot="1">
      <c r="A15" s="17" t="s">
        <v>8</v>
      </c>
      <c r="B15" s="150"/>
      <c r="C15" s="72"/>
      <c r="D15" s="78"/>
      <c r="E15" s="72"/>
      <c r="F15" s="72"/>
      <c r="G15" s="72"/>
      <c r="H15" s="78"/>
      <c r="I15" s="72">
        <v>450</v>
      </c>
      <c r="J15" s="117">
        <f t="shared" si="0"/>
        <v>450</v>
      </c>
    </row>
    <row r="16" spans="1:11" s="1" customFormat="1" ht="25.5" customHeight="1" thickBot="1">
      <c r="A16" s="18" t="s">
        <v>9</v>
      </c>
      <c r="B16" s="74">
        <f>B15+B14+B13+B12+B11+B10</f>
        <v>60000</v>
      </c>
      <c r="C16" s="74">
        <f aca="true" t="shared" si="2" ref="C16:I16">C15+C14+C13+C12+C11+C10</f>
        <v>0</v>
      </c>
      <c r="D16" s="74">
        <f t="shared" si="2"/>
        <v>2200</v>
      </c>
      <c r="E16" s="74">
        <f t="shared" si="2"/>
        <v>500</v>
      </c>
      <c r="F16" s="74">
        <f t="shared" si="2"/>
        <v>9000</v>
      </c>
      <c r="G16" s="74">
        <f t="shared" si="2"/>
        <v>8875</v>
      </c>
      <c r="H16" s="74">
        <f t="shared" si="2"/>
        <v>9200</v>
      </c>
      <c r="I16" s="74">
        <f t="shared" si="2"/>
        <v>3235</v>
      </c>
      <c r="J16" s="111">
        <f t="shared" si="0"/>
        <v>93010</v>
      </c>
      <c r="K16" s="41"/>
    </row>
    <row r="17" spans="1:10" s="1" customFormat="1" ht="25.5" customHeight="1">
      <c r="A17" s="15" t="s">
        <v>10</v>
      </c>
      <c r="B17" s="149"/>
      <c r="C17" s="77"/>
      <c r="D17" s="77"/>
      <c r="E17" s="77"/>
      <c r="F17" s="77">
        <v>950</v>
      </c>
      <c r="G17" s="77">
        <v>945</v>
      </c>
      <c r="H17" s="77">
        <v>700</v>
      </c>
      <c r="I17" s="77"/>
      <c r="J17" s="114">
        <f t="shared" si="0"/>
        <v>2595</v>
      </c>
    </row>
    <row r="18" spans="1:10" s="1" customFormat="1" ht="25.5" customHeight="1">
      <c r="A18" s="16" t="s">
        <v>11</v>
      </c>
      <c r="B18" s="76">
        <v>12000</v>
      </c>
      <c r="C18" s="71"/>
      <c r="D18" s="71"/>
      <c r="E18" s="71"/>
      <c r="F18" s="71">
        <v>2100</v>
      </c>
      <c r="G18" s="71">
        <v>2820</v>
      </c>
      <c r="H18" s="71">
        <v>3100</v>
      </c>
      <c r="I18" s="71"/>
      <c r="J18" s="107">
        <f>SUM(B18:I18)</f>
        <v>20020</v>
      </c>
    </row>
    <row r="19" spans="1:10" s="1" customFormat="1" ht="25.5" customHeight="1">
      <c r="A19" s="16" t="s">
        <v>82</v>
      </c>
      <c r="B19" s="76">
        <v>3000</v>
      </c>
      <c r="C19" s="71"/>
      <c r="D19" s="71"/>
      <c r="E19" s="71"/>
      <c r="F19" s="71">
        <v>600</v>
      </c>
      <c r="G19" s="71">
        <v>376</v>
      </c>
      <c r="H19" s="71">
        <v>277</v>
      </c>
      <c r="I19" s="71"/>
      <c r="J19" s="107">
        <f t="shared" si="0"/>
        <v>4253</v>
      </c>
    </row>
    <row r="20" spans="1:10" s="1" customFormat="1" ht="25.5" customHeight="1">
      <c r="A20" s="16" t="s">
        <v>83</v>
      </c>
      <c r="B20" s="76">
        <v>6000</v>
      </c>
      <c r="C20" s="71"/>
      <c r="D20" s="71"/>
      <c r="E20" s="71"/>
      <c r="F20" s="71"/>
      <c r="G20" s="71"/>
      <c r="H20" s="71"/>
      <c r="I20" s="71"/>
      <c r="J20" s="107">
        <f t="shared" si="0"/>
        <v>6000</v>
      </c>
    </row>
    <row r="21" spans="1:10" s="1" customFormat="1" ht="25.5" customHeight="1">
      <c r="A21" s="16" t="s">
        <v>12</v>
      </c>
      <c r="B21" s="76"/>
      <c r="C21" s="71"/>
      <c r="D21" s="71"/>
      <c r="E21" s="71"/>
      <c r="F21" s="71"/>
      <c r="G21" s="71"/>
      <c r="H21" s="71"/>
      <c r="I21" s="71"/>
      <c r="J21" s="107">
        <f t="shared" si="0"/>
        <v>0</v>
      </c>
    </row>
    <row r="22" spans="1:10" s="1" customFormat="1" ht="25.5" customHeight="1">
      <c r="A22" s="16" t="s">
        <v>94</v>
      </c>
      <c r="B22" s="76"/>
      <c r="C22" s="71"/>
      <c r="D22" s="71"/>
      <c r="E22" s="71"/>
      <c r="F22" s="71"/>
      <c r="G22" s="71"/>
      <c r="H22" s="71"/>
      <c r="I22" s="71"/>
      <c r="J22" s="107">
        <f t="shared" si="0"/>
        <v>0</v>
      </c>
    </row>
    <row r="23" spans="1:10" s="1" customFormat="1" ht="25.5" customHeight="1">
      <c r="A23" s="16" t="s">
        <v>67</v>
      </c>
      <c r="B23" s="76"/>
      <c r="C23" s="71"/>
      <c r="D23" s="71"/>
      <c r="E23" s="71"/>
      <c r="F23" s="71"/>
      <c r="G23" s="71"/>
      <c r="H23" s="71"/>
      <c r="I23" s="71"/>
      <c r="J23" s="107">
        <f t="shared" si="0"/>
        <v>0</v>
      </c>
    </row>
    <row r="24" spans="1:10" s="1" customFormat="1" ht="25.5" customHeight="1">
      <c r="A24" s="16" t="s">
        <v>68</v>
      </c>
      <c r="B24" s="76"/>
      <c r="C24" s="71"/>
      <c r="D24" s="71"/>
      <c r="E24" s="71"/>
      <c r="F24" s="71"/>
      <c r="G24" s="71"/>
      <c r="H24" s="71"/>
      <c r="I24" s="71"/>
      <c r="J24" s="107">
        <f t="shared" si="0"/>
        <v>0</v>
      </c>
    </row>
    <row r="25" spans="1:10" s="1" customFormat="1" ht="25.5" customHeight="1">
      <c r="A25" s="16" t="s">
        <v>69</v>
      </c>
      <c r="B25" s="76"/>
      <c r="C25" s="71"/>
      <c r="D25" s="71"/>
      <c r="E25" s="71"/>
      <c r="F25" s="71"/>
      <c r="G25" s="71"/>
      <c r="H25" s="71"/>
      <c r="I25" s="71"/>
      <c r="J25" s="107">
        <f t="shared" si="0"/>
        <v>0</v>
      </c>
    </row>
    <row r="26" spans="1:10" s="1" customFormat="1" ht="25.5" customHeight="1">
      <c r="A26" s="16" t="s">
        <v>13</v>
      </c>
      <c r="B26" s="76"/>
      <c r="C26" s="71"/>
      <c r="D26" s="71"/>
      <c r="E26" s="71"/>
      <c r="F26" s="71"/>
      <c r="G26" s="71"/>
      <c r="H26" s="71"/>
      <c r="I26" s="71"/>
      <c r="J26" s="107">
        <f t="shared" si="0"/>
        <v>0</v>
      </c>
    </row>
    <row r="27" spans="1:10" s="1" customFormat="1" ht="25.5" customHeight="1">
      <c r="A27" s="16" t="s">
        <v>84</v>
      </c>
      <c r="B27" s="76"/>
      <c r="C27" s="71"/>
      <c r="D27" s="71"/>
      <c r="E27" s="71"/>
      <c r="F27" s="71"/>
      <c r="G27" s="71"/>
      <c r="H27" s="71"/>
      <c r="I27" s="71">
        <v>1130</v>
      </c>
      <c r="J27" s="107">
        <f t="shared" si="0"/>
        <v>1130</v>
      </c>
    </row>
    <row r="28" spans="1:10" s="5" customFormat="1" ht="25.5" customHeight="1">
      <c r="A28" s="16" t="s">
        <v>85</v>
      </c>
      <c r="B28" s="76"/>
      <c r="C28" s="71"/>
      <c r="D28" s="71"/>
      <c r="E28" s="71"/>
      <c r="F28" s="71">
        <v>1872</v>
      </c>
      <c r="G28" s="71">
        <v>1168</v>
      </c>
      <c r="H28" s="71">
        <v>1586</v>
      </c>
      <c r="I28" s="71">
        <v>993</v>
      </c>
      <c r="J28" s="107">
        <f t="shared" si="0"/>
        <v>5619</v>
      </c>
    </row>
    <row r="29" spans="1:10" s="1" customFormat="1" ht="25.5" customHeight="1">
      <c r="A29" s="16" t="s">
        <v>14</v>
      </c>
      <c r="B29" s="76"/>
      <c r="C29" s="71"/>
      <c r="D29" s="71"/>
      <c r="E29" s="71"/>
      <c r="F29" s="71"/>
      <c r="G29" s="71"/>
      <c r="H29" s="71"/>
      <c r="I29" s="71"/>
      <c r="J29" s="107">
        <f t="shared" si="0"/>
        <v>0</v>
      </c>
    </row>
    <row r="30" spans="1:10" s="1" customFormat="1" ht="25.5" customHeight="1">
      <c r="A30" s="16" t="s">
        <v>86</v>
      </c>
      <c r="B30" s="76"/>
      <c r="C30" s="71"/>
      <c r="D30" s="71"/>
      <c r="E30" s="71"/>
      <c r="F30" s="71"/>
      <c r="G30" s="71"/>
      <c r="H30" s="71"/>
      <c r="I30" s="71">
        <v>42</v>
      </c>
      <c r="J30" s="107">
        <f t="shared" si="0"/>
        <v>42</v>
      </c>
    </row>
    <row r="31" spans="1:10" s="1" customFormat="1" ht="25.5" customHeight="1">
      <c r="A31" s="16" t="s">
        <v>48</v>
      </c>
      <c r="B31" s="76"/>
      <c r="C31" s="71"/>
      <c r="D31" s="71"/>
      <c r="E31" s="71"/>
      <c r="F31" s="71"/>
      <c r="G31" s="71"/>
      <c r="H31" s="71"/>
      <c r="I31" s="71"/>
      <c r="J31" s="107">
        <f t="shared" si="0"/>
        <v>0</v>
      </c>
    </row>
    <row r="32" spans="1:10" s="1" customFormat="1" ht="25.5" customHeight="1" thickBot="1">
      <c r="A32" s="17" t="s">
        <v>15</v>
      </c>
      <c r="B32" s="151">
        <v>5300</v>
      </c>
      <c r="C32" s="72"/>
      <c r="D32" s="72"/>
      <c r="E32" s="72"/>
      <c r="F32" s="72">
        <v>1200</v>
      </c>
      <c r="G32" s="72">
        <v>2500</v>
      </c>
      <c r="H32" s="72">
        <v>2900</v>
      </c>
      <c r="I32" s="72"/>
      <c r="J32" s="117">
        <f t="shared" si="0"/>
        <v>11900</v>
      </c>
    </row>
    <row r="33" spans="1:11" s="1" customFormat="1" ht="25.5" customHeight="1" thickBot="1">
      <c r="A33" s="62" t="s">
        <v>16</v>
      </c>
      <c r="B33" s="74">
        <f>SUM(B16:B32)+B9</f>
        <v>86300</v>
      </c>
      <c r="C33" s="74">
        <f aca="true" t="shared" si="3" ref="C33:I33">SUM(C16:C32)+C9</f>
        <v>0</v>
      </c>
      <c r="D33" s="74">
        <f t="shared" si="3"/>
        <v>2200</v>
      </c>
      <c r="E33" s="74">
        <f t="shared" si="3"/>
        <v>500</v>
      </c>
      <c r="F33" s="74">
        <f t="shared" si="3"/>
        <v>16757</v>
      </c>
      <c r="G33" s="74">
        <f t="shared" si="3"/>
        <v>17841</v>
      </c>
      <c r="H33" s="74">
        <f t="shared" si="3"/>
        <v>17930</v>
      </c>
      <c r="I33" s="74">
        <f t="shared" si="3"/>
        <v>9150</v>
      </c>
      <c r="J33" s="111">
        <f>J32+J31+J30+J29+J28+J27+J26+J25+J24+J23+J22+J21+J20+J19+J18+J17+J16+J9</f>
        <v>150678</v>
      </c>
      <c r="K33" s="41"/>
    </row>
    <row r="34" spans="1:10" s="1" customFormat="1" ht="25.5" customHeight="1">
      <c r="A34" s="21" t="s">
        <v>17</v>
      </c>
      <c r="B34" s="149"/>
      <c r="C34" s="77"/>
      <c r="D34" s="77"/>
      <c r="E34" s="77"/>
      <c r="F34" s="77">
        <v>21</v>
      </c>
      <c r="G34" s="77">
        <v>120</v>
      </c>
      <c r="H34" s="77"/>
      <c r="I34" s="77"/>
      <c r="J34" s="114">
        <f t="shared" si="0"/>
        <v>141</v>
      </c>
    </row>
    <row r="35" spans="1:10" s="1" customFormat="1" ht="25.5" customHeight="1">
      <c r="A35" s="22" t="s">
        <v>18</v>
      </c>
      <c r="B35" s="76"/>
      <c r="C35" s="71"/>
      <c r="D35" s="71"/>
      <c r="E35" s="71"/>
      <c r="F35" s="71"/>
      <c r="G35" s="71"/>
      <c r="H35" s="71"/>
      <c r="I35" s="71"/>
      <c r="J35" s="107">
        <f t="shared" si="0"/>
        <v>0</v>
      </c>
    </row>
    <row r="36" spans="1:10" s="1" customFormat="1" ht="25.5" customHeight="1">
      <c r="A36" s="16" t="s">
        <v>19</v>
      </c>
      <c r="B36" s="76">
        <v>2000</v>
      </c>
      <c r="C36" s="71"/>
      <c r="D36" s="71"/>
      <c r="E36" s="71"/>
      <c r="F36" s="71">
        <v>47000</v>
      </c>
      <c r="G36" s="71">
        <v>69200</v>
      </c>
      <c r="H36" s="71">
        <v>76200</v>
      </c>
      <c r="I36" s="71">
        <v>6963</v>
      </c>
      <c r="J36" s="107">
        <f t="shared" si="0"/>
        <v>201363</v>
      </c>
    </row>
    <row r="37" spans="1:10" s="1" customFormat="1" ht="25.5" customHeight="1">
      <c r="A37" s="17" t="s">
        <v>20</v>
      </c>
      <c r="B37" s="76">
        <v>5279</v>
      </c>
      <c r="C37" s="71"/>
      <c r="D37" s="71">
        <v>11000</v>
      </c>
      <c r="E37" s="71">
        <v>2489</v>
      </c>
      <c r="F37" s="72">
        <v>7800</v>
      </c>
      <c r="G37" s="72">
        <v>5724</v>
      </c>
      <c r="H37" s="72">
        <v>9000</v>
      </c>
      <c r="I37" s="72">
        <v>4501</v>
      </c>
      <c r="J37" s="107">
        <f t="shared" si="0"/>
        <v>45793</v>
      </c>
    </row>
    <row r="38" spans="1:10" s="1" customFormat="1" ht="25.5" customHeight="1">
      <c r="A38" s="22" t="s">
        <v>21</v>
      </c>
      <c r="B38" s="76"/>
      <c r="C38" s="71"/>
      <c r="D38" s="71"/>
      <c r="E38" s="71"/>
      <c r="F38" s="71"/>
      <c r="G38" s="71"/>
      <c r="H38" s="71"/>
      <c r="I38" s="71"/>
      <c r="J38" s="107">
        <f t="shared" si="0"/>
        <v>0</v>
      </c>
    </row>
    <row r="39" spans="1:10" s="1" customFormat="1" ht="25.5" customHeight="1" thickBot="1">
      <c r="A39" s="47" t="s">
        <v>42</v>
      </c>
      <c r="B39" s="151">
        <v>475</v>
      </c>
      <c r="C39" s="72">
        <v>150</v>
      </c>
      <c r="D39" s="72"/>
      <c r="E39" s="72"/>
      <c r="F39" s="72"/>
      <c r="G39" s="72"/>
      <c r="H39" s="72"/>
      <c r="I39" s="72">
        <v>736</v>
      </c>
      <c r="J39" s="117">
        <f t="shared" si="0"/>
        <v>1361</v>
      </c>
    </row>
    <row r="40" spans="1:11" s="1" customFormat="1" ht="25.5" customHeight="1" thickBot="1">
      <c r="A40" s="18" t="s">
        <v>22</v>
      </c>
      <c r="B40" s="74">
        <f>SUM(B35:B39)</f>
        <v>7754</v>
      </c>
      <c r="C40" s="74">
        <f aca="true" t="shared" si="4" ref="C40:I40">SUM(C35:C39)</f>
        <v>150</v>
      </c>
      <c r="D40" s="74">
        <f t="shared" si="4"/>
        <v>11000</v>
      </c>
      <c r="E40" s="74">
        <f t="shared" si="4"/>
        <v>2489</v>
      </c>
      <c r="F40" s="74">
        <f t="shared" si="4"/>
        <v>54800</v>
      </c>
      <c r="G40" s="74">
        <f t="shared" si="4"/>
        <v>74924</v>
      </c>
      <c r="H40" s="74">
        <f t="shared" si="4"/>
        <v>85200</v>
      </c>
      <c r="I40" s="74">
        <f t="shared" si="4"/>
        <v>12200</v>
      </c>
      <c r="J40" s="111">
        <f t="shared" si="0"/>
        <v>248517</v>
      </c>
      <c r="K40" s="41"/>
    </row>
    <row r="41" spans="1:10" s="5" customFormat="1" ht="25.5" customHeight="1">
      <c r="A41" s="15" t="s">
        <v>23</v>
      </c>
      <c r="B41" s="149">
        <v>1</v>
      </c>
      <c r="C41" s="77"/>
      <c r="D41" s="77"/>
      <c r="E41" s="77"/>
      <c r="F41" s="77">
        <v>659</v>
      </c>
      <c r="G41" s="77">
        <v>410</v>
      </c>
      <c r="H41" s="77">
        <v>13000</v>
      </c>
      <c r="I41" s="77"/>
      <c r="J41" s="114">
        <f t="shared" si="0"/>
        <v>14070</v>
      </c>
    </row>
    <row r="42" spans="1:10" s="6" customFormat="1" ht="25.5" customHeight="1">
      <c r="A42" s="15" t="s">
        <v>89</v>
      </c>
      <c r="B42" s="76">
        <v>5</v>
      </c>
      <c r="C42" s="77"/>
      <c r="D42" s="77"/>
      <c r="E42" s="77"/>
      <c r="F42" s="77">
        <v>227</v>
      </c>
      <c r="G42" s="77">
        <v>120</v>
      </c>
      <c r="H42" s="77">
        <v>561</v>
      </c>
      <c r="I42" s="77"/>
      <c r="J42" s="107">
        <f t="shared" si="0"/>
        <v>913</v>
      </c>
    </row>
    <row r="43" spans="1:10" ht="25.5" customHeight="1">
      <c r="A43" s="16" t="s">
        <v>24</v>
      </c>
      <c r="B43" s="76"/>
      <c r="C43" s="71"/>
      <c r="D43" s="71"/>
      <c r="E43" s="71"/>
      <c r="F43" s="71"/>
      <c r="G43" s="71"/>
      <c r="H43" s="71"/>
      <c r="I43" s="71"/>
      <c r="J43" s="107">
        <f t="shared" si="0"/>
        <v>0</v>
      </c>
    </row>
    <row r="44" spans="1:10" ht="25.5" customHeight="1">
      <c r="A44" s="16" t="s">
        <v>25</v>
      </c>
      <c r="B44" s="76"/>
      <c r="C44" s="71"/>
      <c r="D44" s="71"/>
      <c r="E44" s="71"/>
      <c r="F44" s="71"/>
      <c r="G44" s="71"/>
      <c r="H44" s="71"/>
      <c r="I44" s="71"/>
      <c r="J44" s="107">
        <f t="shared" si="0"/>
        <v>0</v>
      </c>
    </row>
    <row r="45" spans="1:10" ht="25.5" customHeight="1">
      <c r="A45" s="16" t="s">
        <v>26</v>
      </c>
      <c r="B45" s="76"/>
      <c r="C45" s="71"/>
      <c r="D45" s="71"/>
      <c r="E45" s="71"/>
      <c r="F45" s="71"/>
      <c r="G45" s="71"/>
      <c r="H45" s="71"/>
      <c r="I45" s="71"/>
      <c r="J45" s="107">
        <f t="shared" si="0"/>
        <v>0</v>
      </c>
    </row>
    <row r="46" spans="1:10" ht="17.25" customHeight="1" thickBot="1">
      <c r="A46" s="19" t="s">
        <v>27</v>
      </c>
      <c r="B46" s="80">
        <v>140</v>
      </c>
      <c r="C46" s="81"/>
      <c r="D46" s="81"/>
      <c r="E46" s="81"/>
      <c r="F46" s="81">
        <v>130</v>
      </c>
      <c r="G46" s="81">
        <v>50</v>
      </c>
      <c r="H46" s="81">
        <v>2100</v>
      </c>
      <c r="I46" s="81">
        <v>150</v>
      </c>
      <c r="J46" s="144">
        <f t="shared" si="0"/>
        <v>2570</v>
      </c>
    </row>
    <row r="47" spans="1:11" ht="18" thickBot="1" thickTop="1">
      <c r="A47" s="24" t="s">
        <v>28</v>
      </c>
      <c r="B47" s="88">
        <f>B46+B45+B44+B43+B42+B41+B40</f>
        <v>7900</v>
      </c>
      <c r="C47" s="82">
        <f>C46+C45+C44+C43+C41+C40+C34</f>
        <v>150</v>
      </c>
      <c r="D47" s="82">
        <f>D46+D45+D44+D43+D41+D40+D34</f>
        <v>11000</v>
      </c>
      <c r="E47" s="82">
        <f>E46+E45+E44+E43+E41+E40+E34</f>
        <v>2489</v>
      </c>
      <c r="F47" s="82">
        <f>F46+F45+F44+F43+F42+F41+F40+F34</f>
        <v>55837</v>
      </c>
      <c r="G47" s="82">
        <f>G46+G45+G44+G43+G42+G41+G40+G34</f>
        <v>75624</v>
      </c>
      <c r="H47" s="82">
        <f>H46+H45+H44+H43+H42+H41+H40+H34</f>
        <v>100861</v>
      </c>
      <c r="I47" s="82">
        <f>I46+I45+I44+I43+I42+I41+I40+I34</f>
        <v>12350</v>
      </c>
      <c r="J47" s="152">
        <f t="shared" si="0"/>
        <v>266211</v>
      </c>
      <c r="K47" s="155"/>
    </row>
    <row r="48" spans="1:11" ht="18" thickBot="1" thickTop="1">
      <c r="A48" s="66" t="s">
        <v>29</v>
      </c>
      <c r="B48" s="153">
        <f aca="true" t="shared" si="5" ref="B48:I48">B47-B33</f>
        <v>-78400</v>
      </c>
      <c r="C48" s="153">
        <f t="shared" si="5"/>
        <v>150</v>
      </c>
      <c r="D48" s="153">
        <f t="shared" si="5"/>
        <v>8800</v>
      </c>
      <c r="E48" s="153">
        <f t="shared" si="5"/>
        <v>1989</v>
      </c>
      <c r="F48" s="153">
        <f t="shared" si="5"/>
        <v>39080</v>
      </c>
      <c r="G48" s="153">
        <f t="shared" si="5"/>
        <v>57783</v>
      </c>
      <c r="H48" s="153">
        <f t="shared" si="5"/>
        <v>82931</v>
      </c>
      <c r="I48" s="153">
        <f t="shared" si="5"/>
        <v>3200</v>
      </c>
      <c r="J48" s="154">
        <f t="shared" si="0"/>
        <v>115533</v>
      </c>
      <c r="K48" s="155"/>
    </row>
    <row r="49" ht="13.5" thickTop="1"/>
  </sheetData>
  <sheetProtection/>
  <mergeCells count="2">
    <mergeCell ref="A3:J3"/>
    <mergeCell ref="B4:I4"/>
  </mergeCells>
  <printOptions horizontalCentered="1"/>
  <pageMargins left="0.5905511811023623" right="0.15748031496062992" top="0.15748031496062992" bottom="0.15748031496062992" header="0.5118110236220472" footer="0.5118110236220472"/>
  <pageSetup fitToHeight="1" fitToWidth="1" horizontalDpi="600" verticalDpi="600" orientation="portrait" paperSize="9" scale="55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9" sqref="D19"/>
    </sheetView>
  </sheetViews>
  <sheetFormatPr defaultColWidth="9.140625" defaultRowHeight="12.75"/>
  <cols>
    <col min="1" max="1" width="59.421875" style="8" customWidth="1"/>
    <col min="2" max="7" width="14.00390625" style="97" customWidth="1"/>
    <col min="8" max="8" width="16.57421875" style="97" customWidth="1"/>
    <col min="9" max="9" width="19.7109375" style="8" customWidth="1"/>
    <col min="10" max="10" width="17.28125" style="8" customWidth="1"/>
    <col min="11" max="16384" width="9.140625" style="8" customWidth="1"/>
  </cols>
  <sheetData>
    <row r="1" ht="24" thickBot="1">
      <c r="H1" s="98" t="s">
        <v>49</v>
      </c>
    </row>
    <row r="2" spans="1:8" s="1" customFormat="1" ht="55.5" customHeight="1">
      <c r="A2" s="177" t="s">
        <v>100</v>
      </c>
      <c r="B2" s="179"/>
      <c r="C2" s="179"/>
      <c r="D2" s="179"/>
      <c r="E2" s="179"/>
      <c r="F2" s="180"/>
      <c r="G2" s="180"/>
      <c r="H2" s="181"/>
    </row>
    <row r="3" spans="1:9" s="1" customFormat="1" ht="36.75" customHeight="1">
      <c r="A3" s="12"/>
      <c r="B3" s="207"/>
      <c r="C3" s="195"/>
      <c r="D3" s="195"/>
      <c r="E3" s="195"/>
      <c r="F3" s="195"/>
      <c r="G3" s="196"/>
      <c r="H3" s="182" t="s">
        <v>35</v>
      </c>
      <c r="I3" s="44"/>
    </row>
    <row r="4" spans="1:9" s="1" customFormat="1" ht="51" customHeight="1">
      <c r="A4" s="2" t="s">
        <v>0</v>
      </c>
      <c r="B4" s="68" t="s">
        <v>95</v>
      </c>
      <c r="C4" s="68" t="s">
        <v>96</v>
      </c>
      <c r="D4" s="68" t="s">
        <v>97</v>
      </c>
      <c r="E4" s="104" t="s">
        <v>98</v>
      </c>
      <c r="F4" s="104" t="s">
        <v>71</v>
      </c>
      <c r="G4" s="104" t="s">
        <v>73</v>
      </c>
      <c r="H4" s="183"/>
      <c r="I4" s="44"/>
    </row>
    <row r="5" spans="1:9" s="1" customFormat="1" ht="25.5" customHeight="1">
      <c r="A5" s="13" t="s">
        <v>51</v>
      </c>
      <c r="B5" s="71"/>
      <c r="C5" s="71"/>
      <c r="D5" s="71">
        <v>31</v>
      </c>
      <c r="E5" s="71"/>
      <c r="F5" s="106">
        <v>166</v>
      </c>
      <c r="G5" s="71"/>
      <c r="H5" s="107">
        <f>SUM(B5:G5)</f>
        <v>197</v>
      </c>
      <c r="I5" s="44"/>
    </row>
    <row r="6" spans="1:9" s="1" customFormat="1" ht="25.5" customHeight="1">
      <c r="A6" s="159" t="s">
        <v>4</v>
      </c>
      <c r="B6" s="71">
        <v>983</v>
      </c>
      <c r="C6" s="71">
        <v>1090</v>
      </c>
      <c r="D6" s="71">
        <v>14</v>
      </c>
      <c r="E6" s="71">
        <v>1559</v>
      </c>
      <c r="F6" s="108">
        <v>2250</v>
      </c>
      <c r="G6" s="71">
        <v>60</v>
      </c>
      <c r="H6" s="107">
        <f aca="true" t="shared" si="0" ref="H6:H47">SUM(B6:G6)</f>
        <v>5956</v>
      </c>
      <c r="I6" s="44"/>
    </row>
    <row r="7" spans="1:9" s="1" customFormat="1" ht="21" customHeight="1" thickBot="1">
      <c r="A7" s="160" t="s">
        <v>5</v>
      </c>
      <c r="B7" s="72">
        <v>52</v>
      </c>
      <c r="C7" s="72">
        <v>67</v>
      </c>
      <c r="D7" s="72">
        <v>122</v>
      </c>
      <c r="E7" s="72">
        <v>2191</v>
      </c>
      <c r="F7" s="110">
        <v>420</v>
      </c>
      <c r="G7" s="72">
        <v>338</v>
      </c>
      <c r="H7" s="117">
        <f t="shared" si="0"/>
        <v>3190</v>
      </c>
      <c r="I7" s="44"/>
    </row>
    <row r="8" spans="1:10" s="1" customFormat="1" ht="25.5" customHeight="1" thickBot="1">
      <c r="A8" s="161" t="s">
        <v>35</v>
      </c>
      <c r="B8" s="74">
        <f aca="true" t="shared" si="1" ref="B8:G8">SUM(B5:B7)</f>
        <v>1035</v>
      </c>
      <c r="C8" s="74">
        <f t="shared" si="1"/>
        <v>1157</v>
      </c>
      <c r="D8" s="74">
        <f t="shared" si="1"/>
        <v>167</v>
      </c>
      <c r="E8" s="74">
        <f t="shared" si="1"/>
        <v>3750</v>
      </c>
      <c r="F8" s="74">
        <f t="shared" si="1"/>
        <v>2836</v>
      </c>
      <c r="G8" s="74">
        <f t="shared" si="1"/>
        <v>398</v>
      </c>
      <c r="H8" s="111">
        <f>SUM(B8:G8)</f>
        <v>9343</v>
      </c>
      <c r="I8" s="44"/>
      <c r="J8" s="41"/>
    </row>
    <row r="9" spans="1:10" s="1" customFormat="1" ht="25.5" customHeight="1">
      <c r="A9" s="162" t="s">
        <v>80</v>
      </c>
      <c r="B9" s="77">
        <v>8000</v>
      </c>
      <c r="C9" s="77">
        <v>7875</v>
      </c>
      <c r="D9" s="77">
        <v>7900</v>
      </c>
      <c r="E9" s="77">
        <v>1225</v>
      </c>
      <c r="F9" s="122">
        <v>800</v>
      </c>
      <c r="G9" s="139">
        <v>6745</v>
      </c>
      <c r="H9" s="114">
        <f t="shared" si="0"/>
        <v>32545</v>
      </c>
      <c r="I9" s="44"/>
      <c r="J9" s="41"/>
    </row>
    <row r="10" spans="1:9" s="1" customFormat="1" ht="25.5" customHeight="1">
      <c r="A10" s="158" t="s">
        <v>106</v>
      </c>
      <c r="B10" s="71"/>
      <c r="C10" s="71"/>
      <c r="D10" s="71"/>
      <c r="E10" s="71">
        <v>910</v>
      </c>
      <c r="F10" s="71">
        <v>1230</v>
      </c>
      <c r="G10" s="140">
        <v>12350</v>
      </c>
      <c r="H10" s="107">
        <f t="shared" si="0"/>
        <v>14490</v>
      </c>
      <c r="I10" s="44"/>
    </row>
    <row r="11" spans="1:9" s="1" customFormat="1" ht="25.5" customHeight="1">
      <c r="A11" s="16" t="s">
        <v>6</v>
      </c>
      <c r="B11" s="71"/>
      <c r="C11" s="71"/>
      <c r="D11" s="71"/>
      <c r="E11" s="71"/>
      <c r="F11" s="71"/>
      <c r="G11" s="139"/>
      <c r="H11" s="107">
        <f t="shared" si="0"/>
        <v>0</v>
      </c>
      <c r="I11" s="44"/>
    </row>
    <row r="12" spans="1:9" s="1" customFormat="1" ht="25.5" customHeight="1">
      <c r="A12" s="16" t="s">
        <v>7</v>
      </c>
      <c r="B12" s="71">
        <v>1000</v>
      </c>
      <c r="C12" s="71">
        <v>1000</v>
      </c>
      <c r="D12" s="71">
        <v>1300</v>
      </c>
      <c r="E12" s="71">
        <v>650</v>
      </c>
      <c r="F12" s="71">
        <v>500</v>
      </c>
      <c r="G12" s="139">
        <v>3300</v>
      </c>
      <c r="H12" s="107">
        <f t="shared" si="0"/>
        <v>7750</v>
      </c>
      <c r="I12" s="44"/>
    </row>
    <row r="13" spans="1:9" s="1" customFormat="1" ht="25.5" customHeight="1">
      <c r="A13" s="17" t="s">
        <v>66</v>
      </c>
      <c r="B13" s="72"/>
      <c r="C13" s="71"/>
      <c r="D13" s="78"/>
      <c r="E13" s="72"/>
      <c r="F13" s="72"/>
      <c r="G13" s="71"/>
      <c r="H13" s="107">
        <f t="shared" si="0"/>
        <v>0</v>
      </c>
      <c r="I13" s="44"/>
    </row>
    <row r="14" spans="1:15" s="1" customFormat="1" ht="32.25" customHeight="1" thickBot="1">
      <c r="A14" s="17" t="s">
        <v>8</v>
      </c>
      <c r="B14" s="72"/>
      <c r="C14" s="72"/>
      <c r="D14" s="78"/>
      <c r="E14" s="72">
        <v>450</v>
      </c>
      <c r="F14" s="85">
        <v>110</v>
      </c>
      <c r="G14" s="141">
        <v>2150</v>
      </c>
      <c r="H14" s="117">
        <f t="shared" si="0"/>
        <v>2710</v>
      </c>
      <c r="I14" s="44"/>
      <c r="J14" s="41"/>
      <c r="L14" s="4"/>
      <c r="M14" s="4"/>
      <c r="N14" s="4"/>
      <c r="O14" s="4"/>
    </row>
    <row r="15" spans="1:15" s="1" customFormat="1" ht="25.5" customHeight="1" thickBot="1">
      <c r="A15" s="18" t="s">
        <v>9</v>
      </c>
      <c r="B15" s="74">
        <f aca="true" t="shared" si="2" ref="B15:G15">SUM(B9:B14)</f>
        <v>9000</v>
      </c>
      <c r="C15" s="74">
        <f t="shared" si="2"/>
        <v>8875</v>
      </c>
      <c r="D15" s="74">
        <f t="shared" si="2"/>
        <v>9200</v>
      </c>
      <c r="E15" s="74">
        <f t="shared" si="2"/>
        <v>3235</v>
      </c>
      <c r="F15" s="74">
        <f t="shared" si="2"/>
        <v>2640</v>
      </c>
      <c r="G15" s="74">
        <f t="shared" si="2"/>
        <v>24545</v>
      </c>
      <c r="H15" s="111">
        <f t="shared" si="0"/>
        <v>57495</v>
      </c>
      <c r="I15" s="44"/>
      <c r="L15" s="4"/>
      <c r="M15" s="3"/>
      <c r="N15" s="4"/>
      <c r="O15" s="4"/>
    </row>
    <row r="16" spans="1:15" s="1" customFormat="1" ht="25.5" customHeight="1">
      <c r="A16" s="15" t="s">
        <v>10</v>
      </c>
      <c r="B16" s="77">
        <v>950</v>
      </c>
      <c r="C16" s="77">
        <v>945</v>
      </c>
      <c r="D16" s="77">
        <v>700</v>
      </c>
      <c r="E16" s="77"/>
      <c r="F16" s="77"/>
      <c r="G16" s="77"/>
      <c r="H16" s="114">
        <f t="shared" si="0"/>
        <v>2595</v>
      </c>
      <c r="I16" s="44"/>
      <c r="L16" s="4"/>
      <c r="M16" s="4"/>
      <c r="N16" s="4"/>
      <c r="O16" s="4"/>
    </row>
    <row r="17" spans="1:9" s="1" customFormat="1" ht="25.5" customHeight="1">
      <c r="A17" s="16" t="s">
        <v>11</v>
      </c>
      <c r="B17" s="71">
        <v>2100</v>
      </c>
      <c r="C17" s="71">
        <v>2820</v>
      </c>
      <c r="D17" s="71">
        <v>3100</v>
      </c>
      <c r="E17" s="71"/>
      <c r="F17" s="71">
        <v>2200</v>
      </c>
      <c r="G17" s="71">
        <v>2800</v>
      </c>
      <c r="H17" s="107">
        <f t="shared" si="0"/>
        <v>13020</v>
      </c>
      <c r="I17" s="44"/>
    </row>
    <row r="18" spans="1:9" s="1" customFormat="1" ht="25.5" customHeight="1">
      <c r="A18" s="16" t="s">
        <v>82</v>
      </c>
      <c r="B18" s="71">
        <v>600</v>
      </c>
      <c r="C18" s="71">
        <v>376</v>
      </c>
      <c r="D18" s="71">
        <v>277</v>
      </c>
      <c r="E18" s="71"/>
      <c r="F18" s="71">
        <v>280</v>
      </c>
      <c r="G18" s="71"/>
      <c r="H18" s="107">
        <f t="shared" si="0"/>
        <v>1533</v>
      </c>
      <c r="I18" s="44"/>
    </row>
    <row r="19" spans="1:9" s="1" customFormat="1" ht="25.5" customHeight="1">
      <c r="A19" s="16" t="s">
        <v>83</v>
      </c>
      <c r="B19" s="71"/>
      <c r="C19" s="71"/>
      <c r="D19" s="71"/>
      <c r="E19" s="71"/>
      <c r="F19" s="71"/>
      <c r="G19" s="71"/>
      <c r="H19" s="107">
        <f t="shared" si="0"/>
        <v>0</v>
      </c>
      <c r="I19" s="44"/>
    </row>
    <row r="20" spans="1:9" s="1" customFormat="1" ht="25.5" customHeight="1">
      <c r="A20" s="16" t="s">
        <v>12</v>
      </c>
      <c r="B20" s="71"/>
      <c r="C20" s="71"/>
      <c r="D20" s="71"/>
      <c r="E20" s="71"/>
      <c r="F20" s="71"/>
      <c r="G20" s="71"/>
      <c r="H20" s="107">
        <f t="shared" si="0"/>
        <v>0</v>
      </c>
      <c r="I20" s="44"/>
    </row>
    <row r="21" spans="1:9" s="1" customFormat="1" ht="25.5" customHeight="1">
      <c r="A21" s="16" t="s">
        <v>94</v>
      </c>
      <c r="B21" s="71"/>
      <c r="C21" s="71"/>
      <c r="D21" s="71"/>
      <c r="E21" s="71"/>
      <c r="F21" s="71"/>
      <c r="G21" s="71"/>
      <c r="H21" s="107">
        <f t="shared" si="0"/>
        <v>0</v>
      </c>
      <c r="I21" s="44"/>
    </row>
    <row r="22" spans="1:9" s="1" customFormat="1" ht="25.5" customHeight="1">
      <c r="A22" s="16" t="s">
        <v>67</v>
      </c>
      <c r="B22" s="71"/>
      <c r="C22" s="71"/>
      <c r="D22" s="71"/>
      <c r="E22" s="71"/>
      <c r="F22" s="71"/>
      <c r="G22" s="71"/>
      <c r="H22" s="107">
        <f t="shared" si="0"/>
        <v>0</v>
      </c>
      <c r="I22" s="44"/>
    </row>
    <row r="23" spans="1:9" s="1" customFormat="1" ht="25.5" customHeight="1">
      <c r="A23" s="16" t="s">
        <v>68</v>
      </c>
      <c r="B23" s="71"/>
      <c r="C23" s="71"/>
      <c r="D23" s="71"/>
      <c r="E23" s="71"/>
      <c r="F23" s="71"/>
      <c r="G23" s="71"/>
      <c r="H23" s="107">
        <f t="shared" si="0"/>
        <v>0</v>
      </c>
      <c r="I23" s="44"/>
    </row>
    <row r="24" spans="1:10" s="5" customFormat="1" ht="23.25" customHeight="1">
      <c r="A24" s="16" t="s">
        <v>69</v>
      </c>
      <c r="B24" s="71"/>
      <c r="C24" s="71"/>
      <c r="D24" s="71"/>
      <c r="E24" s="71"/>
      <c r="F24" s="71"/>
      <c r="G24" s="71"/>
      <c r="H24" s="107">
        <f t="shared" si="0"/>
        <v>0</v>
      </c>
      <c r="I24" s="44"/>
      <c r="J24" s="43"/>
    </row>
    <row r="25" spans="1:9" s="1" customFormat="1" ht="25.5" customHeight="1">
      <c r="A25" s="16" t="s">
        <v>13</v>
      </c>
      <c r="B25" s="71"/>
      <c r="C25" s="71"/>
      <c r="D25" s="71"/>
      <c r="E25" s="71"/>
      <c r="F25" s="71"/>
      <c r="G25" s="71"/>
      <c r="H25" s="107">
        <f t="shared" si="0"/>
        <v>0</v>
      </c>
      <c r="I25" s="44"/>
    </row>
    <row r="26" spans="1:9" s="1" customFormat="1" ht="25.5" customHeight="1">
      <c r="A26" s="16" t="s">
        <v>84</v>
      </c>
      <c r="B26" s="71"/>
      <c r="C26" s="71"/>
      <c r="D26" s="71"/>
      <c r="E26" s="71">
        <v>1130</v>
      </c>
      <c r="F26" s="71">
        <v>800</v>
      </c>
      <c r="G26" s="71"/>
      <c r="H26" s="107">
        <f t="shared" si="0"/>
        <v>1930</v>
      </c>
      <c r="I26" s="44"/>
    </row>
    <row r="27" spans="1:9" s="1" customFormat="1" ht="25.5" customHeight="1">
      <c r="A27" s="16" t="s">
        <v>85</v>
      </c>
      <c r="B27" s="71">
        <v>1872</v>
      </c>
      <c r="C27" s="71">
        <v>1168</v>
      </c>
      <c r="D27" s="71">
        <v>1586</v>
      </c>
      <c r="E27" s="71">
        <v>993</v>
      </c>
      <c r="F27" s="71">
        <v>1250</v>
      </c>
      <c r="G27" s="71">
        <v>613</v>
      </c>
      <c r="H27" s="107">
        <f t="shared" si="0"/>
        <v>7482</v>
      </c>
      <c r="I27" s="44"/>
    </row>
    <row r="28" spans="1:9" s="1" customFormat="1" ht="25.5" customHeight="1">
      <c r="A28" s="16" t="s">
        <v>14</v>
      </c>
      <c r="B28" s="71"/>
      <c r="C28" s="71"/>
      <c r="D28" s="71"/>
      <c r="E28" s="71"/>
      <c r="F28" s="71"/>
      <c r="G28" s="71"/>
      <c r="H28" s="107">
        <f t="shared" si="0"/>
        <v>0</v>
      </c>
      <c r="I28" s="44"/>
    </row>
    <row r="29" spans="1:9" s="1" customFormat="1" ht="25.5" customHeight="1">
      <c r="A29" s="16" t="s">
        <v>86</v>
      </c>
      <c r="B29" s="71"/>
      <c r="C29" s="71"/>
      <c r="D29" s="71"/>
      <c r="E29" s="71">
        <v>42</v>
      </c>
      <c r="F29" s="71"/>
      <c r="G29" s="71"/>
      <c r="H29" s="107">
        <f t="shared" si="0"/>
        <v>42</v>
      </c>
      <c r="I29" s="44"/>
    </row>
    <row r="30" spans="1:9" s="1" customFormat="1" ht="25.5" customHeight="1">
      <c r="A30" s="16" t="s">
        <v>48</v>
      </c>
      <c r="B30" s="71"/>
      <c r="C30" s="71"/>
      <c r="D30" s="71"/>
      <c r="E30" s="71"/>
      <c r="F30" s="71"/>
      <c r="G30" s="71"/>
      <c r="H30" s="107">
        <f t="shared" si="0"/>
        <v>0</v>
      </c>
      <c r="I30" s="44"/>
    </row>
    <row r="31" spans="1:10" s="1" customFormat="1" ht="32.25" customHeight="1" thickBot="1">
      <c r="A31" s="17" t="s">
        <v>15</v>
      </c>
      <c r="B31" s="72">
        <v>1200</v>
      </c>
      <c r="C31" s="72">
        <v>2500</v>
      </c>
      <c r="D31" s="72">
        <v>2900</v>
      </c>
      <c r="E31" s="72"/>
      <c r="F31" s="72">
        <v>100</v>
      </c>
      <c r="G31" s="72">
        <v>150</v>
      </c>
      <c r="H31" s="117">
        <f t="shared" si="0"/>
        <v>6850</v>
      </c>
      <c r="I31" s="44"/>
      <c r="J31" s="41"/>
    </row>
    <row r="32" spans="1:9" s="1" customFormat="1" ht="25.5" customHeight="1" thickBot="1">
      <c r="A32" s="62" t="s">
        <v>16</v>
      </c>
      <c r="B32" s="74">
        <f aca="true" t="shared" si="3" ref="B32:G32">B31+B30+B29+B28+B27+B26+B25+B24+B23+B22+B21+B20+B19+B18+B17+B16+B15+B8</f>
        <v>16757</v>
      </c>
      <c r="C32" s="74">
        <f t="shared" si="3"/>
        <v>17841</v>
      </c>
      <c r="D32" s="74">
        <f t="shared" si="3"/>
        <v>17930</v>
      </c>
      <c r="E32" s="74">
        <f t="shared" si="3"/>
        <v>9150</v>
      </c>
      <c r="F32" s="74">
        <f t="shared" si="3"/>
        <v>10106</v>
      </c>
      <c r="G32" s="74">
        <f t="shared" si="3"/>
        <v>28506</v>
      </c>
      <c r="H32" s="111">
        <f t="shared" si="0"/>
        <v>100290</v>
      </c>
      <c r="I32" s="44"/>
    </row>
    <row r="33" spans="1:9" s="1" customFormat="1" ht="25.5" customHeight="1">
      <c r="A33" s="21" t="s">
        <v>17</v>
      </c>
      <c r="B33" s="77">
        <v>20</v>
      </c>
      <c r="C33" s="77">
        <v>120</v>
      </c>
      <c r="D33" s="77">
        <v>1</v>
      </c>
      <c r="E33" s="77"/>
      <c r="F33" s="77">
        <v>450</v>
      </c>
      <c r="G33" s="77"/>
      <c r="H33" s="114">
        <f t="shared" si="0"/>
        <v>591</v>
      </c>
      <c r="I33" s="44"/>
    </row>
    <row r="34" spans="1:9" s="1" customFormat="1" ht="25.5" customHeight="1">
      <c r="A34" s="22" t="s">
        <v>18</v>
      </c>
      <c r="B34" s="71"/>
      <c r="C34" s="71"/>
      <c r="D34" s="71"/>
      <c r="E34" s="71"/>
      <c r="F34" s="71"/>
      <c r="G34" s="71"/>
      <c r="H34" s="107">
        <f t="shared" si="0"/>
        <v>0</v>
      </c>
      <c r="I34" s="44"/>
    </row>
    <row r="35" spans="1:9" s="1" customFormat="1" ht="25.5" customHeight="1">
      <c r="A35" s="16" t="s">
        <v>19</v>
      </c>
      <c r="B35" s="71">
        <v>47000</v>
      </c>
      <c r="C35" s="71">
        <v>69200</v>
      </c>
      <c r="D35" s="71">
        <v>76200</v>
      </c>
      <c r="E35" s="71">
        <v>6963</v>
      </c>
      <c r="F35" s="71"/>
      <c r="G35" s="71">
        <v>2925</v>
      </c>
      <c r="H35" s="107">
        <f t="shared" si="0"/>
        <v>202288</v>
      </c>
      <c r="I35" s="44"/>
    </row>
    <row r="36" spans="1:9" s="1" customFormat="1" ht="25.5" customHeight="1">
      <c r="A36" s="17" t="s">
        <v>20</v>
      </c>
      <c r="B36" s="72">
        <v>7800</v>
      </c>
      <c r="C36" s="72">
        <v>5724</v>
      </c>
      <c r="D36" s="72">
        <v>9000</v>
      </c>
      <c r="E36" s="72">
        <v>4501</v>
      </c>
      <c r="F36" s="72">
        <v>5800</v>
      </c>
      <c r="G36" s="72">
        <v>540</v>
      </c>
      <c r="H36" s="107">
        <f t="shared" si="0"/>
        <v>33365</v>
      </c>
      <c r="I36" s="44"/>
    </row>
    <row r="37" spans="1:10" s="5" customFormat="1" ht="25.5" customHeight="1">
      <c r="A37" s="22" t="s">
        <v>21</v>
      </c>
      <c r="B37" s="71"/>
      <c r="C37" s="71"/>
      <c r="D37" s="71"/>
      <c r="E37" s="71"/>
      <c r="F37" s="71"/>
      <c r="G37" s="71"/>
      <c r="H37" s="107">
        <f t="shared" si="0"/>
        <v>0</v>
      </c>
      <c r="I37" s="44"/>
      <c r="J37" s="43"/>
    </row>
    <row r="38" spans="1:10" s="6" customFormat="1" ht="24.75" customHeight="1" thickBot="1">
      <c r="A38" s="47" t="s">
        <v>42</v>
      </c>
      <c r="B38" s="72"/>
      <c r="C38" s="72"/>
      <c r="D38" s="72"/>
      <c r="E38" s="72">
        <v>736</v>
      </c>
      <c r="F38" s="72"/>
      <c r="G38" s="72"/>
      <c r="H38" s="117">
        <f t="shared" si="0"/>
        <v>736</v>
      </c>
      <c r="I38" s="44"/>
      <c r="J38" s="45"/>
    </row>
    <row r="39" spans="1:9" ht="23.25" customHeight="1" thickBot="1">
      <c r="A39" s="18" t="s">
        <v>22</v>
      </c>
      <c r="B39" s="74">
        <f aca="true" t="shared" si="4" ref="B39:G39">B38+B37+B36+B35+B34</f>
        <v>54800</v>
      </c>
      <c r="C39" s="74">
        <f t="shared" si="4"/>
        <v>74924</v>
      </c>
      <c r="D39" s="74">
        <f t="shared" si="4"/>
        <v>85200</v>
      </c>
      <c r="E39" s="74">
        <f t="shared" si="4"/>
        <v>12200</v>
      </c>
      <c r="F39" s="74">
        <f t="shared" si="4"/>
        <v>5800</v>
      </c>
      <c r="G39" s="74">
        <f t="shared" si="4"/>
        <v>3465</v>
      </c>
      <c r="H39" s="111">
        <f>SUM(B39:G39)</f>
        <v>236389</v>
      </c>
      <c r="I39" s="44"/>
    </row>
    <row r="40" spans="1:9" ht="32.25" customHeight="1">
      <c r="A40" s="15" t="s">
        <v>23</v>
      </c>
      <c r="B40" s="77">
        <v>659</v>
      </c>
      <c r="C40" s="77">
        <v>410</v>
      </c>
      <c r="D40" s="77">
        <v>13000</v>
      </c>
      <c r="E40" s="77"/>
      <c r="F40" s="77"/>
      <c r="G40" s="113"/>
      <c r="H40" s="114">
        <f t="shared" si="0"/>
        <v>14069</v>
      </c>
      <c r="I40" s="44"/>
    </row>
    <row r="41" spans="1:9" ht="33.75" customHeight="1">
      <c r="A41" s="15" t="s">
        <v>89</v>
      </c>
      <c r="B41" s="77">
        <v>227</v>
      </c>
      <c r="C41" s="77">
        <v>120</v>
      </c>
      <c r="D41" s="77">
        <v>561</v>
      </c>
      <c r="E41" s="77"/>
      <c r="F41" s="77"/>
      <c r="G41" s="113"/>
      <c r="H41" s="107">
        <f t="shared" si="0"/>
        <v>908</v>
      </c>
      <c r="I41" s="44"/>
    </row>
    <row r="42" spans="1:9" ht="29.25" customHeight="1">
      <c r="A42" s="16" t="s">
        <v>24</v>
      </c>
      <c r="B42" s="71"/>
      <c r="C42" s="71"/>
      <c r="D42" s="71"/>
      <c r="E42" s="71"/>
      <c r="F42" s="71">
        <v>2</v>
      </c>
      <c r="G42" s="106"/>
      <c r="H42" s="107">
        <f t="shared" si="0"/>
        <v>2</v>
      </c>
      <c r="I42" s="44"/>
    </row>
    <row r="43" spans="1:9" ht="24" customHeight="1">
      <c r="A43" s="16" t="s">
        <v>25</v>
      </c>
      <c r="B43" s="71"/>
      <c r="C43" s="71"/>
      <c r="D43" s="71"/>
      <c r="E43" s="71"/>
      <c r="F43" s="71"/>
      <c r="G43" s="106"/>
      <c r="H43" s="107">
        <f t="shared" si="0"/>
        <v>0</v>
      </c>
      <c r="I43" s="44"/>
    </row>
    <row r="44" spans="1:9" ht="24" customHeight="1">
      <c r="A44" s="16" t="s">
        <v>26</v>
      </c>
      <c r="B44" s="71"/>
      <c r="C44" s="71"/>
      <c r="D44" s="71"/>
      <c r="E44" s="71"/>
      <c r="F44" s="71"/>
      <c r="G44" s="106"/>
      <c r="H44" s="107">
        <f t="shared" si="0"/>
        <v>0</v>
      </c>
      <c r="I44" s="44"/>
    </row>
    <row r="45" spans="1:9" ht="22.5" customHeight="1" thickBot="1">
      <c r="A45" s="19" t="s">
        <v>27</v>
      </c>
      <c r="B45" s="81">
        <v>130</v>
      </c>
      <c r="C45" s="81">
        <v>50</v>
      </c>
      <c r="D45" s="81">
        <v>2100</v>
      </c>
      <c r="E45" s="81">
        <v>150</v>
      </c>
      <c r="F45" s="81"/>
      <c r="G45" s="121"/>
      <c r="H45" s="144">
        <f t="shared" si="0"/>
        <v>2430</v>
      </c>
      <c r="I45" s="44"/>
    </row>
    <row r="46" spans="1:9" ht="33" customHeight="1" thickBot="1" thickTop="1">
      <c r="A46" s="24" t="s">
        <v>28</v>
      </c>
      <c r="B46" s="82">
        <f aca="true" t="shared" si="5" ref="B46:G46">B45+B44+B43+B42+B41+B40+B39+B33</f>
        <v>55836</v>
      </c>
      <c r="C46" s="82">
        <f t="shared" si="5"/>
        <v>75624</v>
      </c>
      <c r="D46" s="82">
        <f t="shared" si="5"/>
        <v>100862</v>
      </c>
      <c r="E46" s="82">
        <f t="shared" si="5"/>
        <v>12350</v>
      </c>
      <c r="F46" s="82">
        <f t="shared" si="5"/>
        <v>6252</v>
      </c>
      <c r="G46" s="163">
        <f t="shared" si="5"/>
        <v>3465</v>
      </c>
      <c r="H46" s="152">
        <f t="shared" si="0"/>
        <v>254389</v>
      </c>
      <c r="I46" s="44"/>
    </row>
    <row r="47" spans="1:9" ht="51.75" customHeight="1" thickBot="1" thickTop="1">
      <c r="A47" s="24" t="s">
        <v>29</v>
      </c>
      <c r="B47" s="82">
        <f aca="true" t="shared" si="6" ref="B47:G47">B46-B32</f>
        <v>39079</v>
      </c>
      <c r="C47" s="82">
        <f t="shared" si="6"/>
        <v>57783</v>
      </c>
      <c r="D47" s="82">
        <f t="shared" si="6"/>
        <v>82932</v>
      </c>
      <c r="E47" s="82">
        <f t="shared" si="6"/>
        <v>3200</v>
      </c>
      <c r="F47" s="82">
        <f t="shared" si="6"/>
        <v>-3854</v>
      </c>
      <c r="G47" s="82">
        <f t="shared" si="6"/>
        <v>-25041</v>
      </c>
      <c r="H47" s="152">
        <f t="shared" si="0"/>
        <v>154099</v>
      </c>
      <c r="I47" s="44"/>
    </row>
    <row r="48" ht="13.5" thickTop="1"/>
  </sheetData>
  <sheetProtection/>
  <mergeCells count="3">
    <mergeCell ref="A2:H2"/>
    <mergeCell ref="B3:G3"/>
    <mergeCell ref="H3:H4"/>
  </mergeCells>
  <printOptions horizontalCentered="1"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56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5.00390625" style="26" customWidth="1"/>
    <col min="2" max="2" width="30.8515625" style="25" customWidth="1"/>
    <col min="3" max="3" width="24.00390625" style="26" customWidth="1"/>
    <col min="4" max="16384" width="9.140625" style="26" customWidth="1"/>
  </cols>
  <sheetData>
    <row r="2" spans="1:7" ht="28.5" customHeight="1">
      <c r="A2" s="199" t="s">
        <v>101</v>
      </c>
      <c r="B2" s="200"/>
      <c r="C2" s="200"/>
      <c r="D2" s="31"/>
      <c r="E2" s="31"/>
      <c r="F2" s="31"/>
      <c r="G2" s="31"/>
    </row>
    <row r="4" spans="1:3" ht="19.5" customHeight="1">
      <c r="A4" s="201" t="s">
        <v>53</v>
      </c>
      <c r="B4" s="202"/>
      <c r="C4" s="203"/>
    </row>
    <row r="5" spans="1:3" ht="13.5" thickBot="1">
      <c r="A5" s="27"/>
      <c r="B5" s="32"/>
      <c r="C5" s="172" t="s">
        <v>49</v>
      </c>
    </row>
    <row r="6" spans="1:3" ht="25.5" customHeight="1" thickBot="1">
      <c r="A6" s="33" t="s">
        <v>54</v>
      </c>
      <c r="B6" s="34" t="s">
        <v>55</v>
      </c>
      <c r="C6" s="35" t="s">
        <v>56</v>
      </c>
    </row>
    <row r="7" spans="1:3" ht="12.75">
      <c r="A7" s="56">
        <v>118001</v>
      </c>
      <c r="B7" s="36" t="s">
        <v>59</v>
      </c>
      <c r="C7" s="63">
        <v>34379.8</v>
      </c>
    </row>
    <row r="8" spans="1:3" ht="12.75">
      <c r="A8" s="57">
        <v>118002</v>
      </c>
      <c r="B8" s="39" t="s">
        <v>60</v>
      </c>
      <c r="C8" s="49">
        <v>7130</v>
      </c>
    </row>
    <row r="9" spans="1:3" ht="12.75">
      <c r="A9" s="57">
        <v>118003</v>
      </c>
      <c r="B9" s="39" t="s">
        <v>63</v>
      </c>
      <c r="C9" s="49">
        <v>14375</v>
      </c>
    </row>
    <row r="10" spans="1:3" ht="12.75">
      <c r="A10" s="57">
        <v>118004</v>
      </c>
      <c r="B10" s="39" t="s">
        <v>64</v>
      </c>
      <c r="C10" s="49">
        <v>8625</v>
      </c>
    </row>
    <row r="11" spans="1:3" ht="12.75">
      <c r="A11" s="57">
        <v>118005</v>
      </c>
      <c r="B11" s="39" t="s">
        <v>61</v>
      </c>
      <c r="C11" s="49">
        <v>4197.5</v>
      </c>
    </row>
    <row r="12" spans="1:3" ht="13.5" thickBot="1">
      <c r="A12" s="57">
        <v>118006</v>
      </c>
      <c r="B12" s="42" t="s">
        <v>70</v>
      </c>
      <c r="C12" s="49">
        <v>1150</v>
      </c>
    </row>
    <row r="13" spans="1:4" ht="21" customHeight="1" thickBot="1">
      <c r="A13" s="204" t="s">
        <v>57</v>
      </c>
      <c r="B13" s="205"/>
      <c r="C13" s="50">
        <f>SUM(C7:C12)</f>
        <v>69857.3</v>
      </c>
      <c r="D13" s="46"/>
    </row>
    <row r="14" spans="1:3" ht="12.75">
      <c r="A14" s="28"/>
      <c r="B14" s="28"/>
      <c r="C14" s="29"/>
    </row>
    <row r="15" spans="1:8" ht="12.75">
      <c r="A15" s="28"/>
      <c r="B15" s="28"/>
      <c r="C15" s="29"/>
      <c r="H15" s="46"/>
    </row>
    <row r="16" spans="1:3" ht="28.5" customHeight="1">
      <c r="A16" s="206" t="s">
        <v>58</v>
      </c>
      <c r="B16" s="203"/>
      <c r="C16" s="203"/>
    </row>
    <row r="17" spans="1:3" ht="13.5" customHeight="1" thickBot="1">
      <c r="A17" s="30"/>
      <c r="B17" s="37"/>
      <c r="C17" s="173" t="s">
        <v>49</v>
      </c>
    </row>
    <row r="18" spans="1:3" ht="25.5" customHeight="1" thickBot="1">
      <c r="A18" s="52" t="s">
        <v>54</v>
      </c>
      <c r="B18" s="38" t="s">
        <v>55</v>
      </c>
      <c r="C18" s="53" t="s">
        <v>56</v>
      </c>
    </row>
    <row r="19" spans="1:3" ht="13.5" customHeight="1">
      <c r="A19" s="175">
        <v>118007</v>
      </c>
      <c r="B19" s="59" t="s">
        <v>52</v>
      </c>
      <c r="C19" s="176">
        <v>10000</v>
      </c>
    </row>
    <row r="20" spans="1:3" ht="13.5" thickBot="1">
      <c r="A20" s="58">
        <v>118008</v>
      </c>
      <c r="B20" s="60" t="s">
        <v>79</v>
      </c>
      <c r="C20" s="61">
        <v>0</v>
      </c>
    </row>
    <row r="21" spans="1:3" ht="21" customHeight="1" thickBot="1">
      <c r="A21" s="204" t="s">
        <v>57</v>
      </c>
      <c r="B21" s="205"/>
      <c r="C21" s="40">
        <f>SUM(C19:C20)</f>
        <v>10000</v>
      </c>
    </row>
    <row r="22" spans="1:3" ht="21" customHeight="1">
      <c r="A22" s="37"/>
      <c r="B22" s="54"/>
      <c r="C22" s="55"/>
    </row>
    <row r="23" ht="21" customHeight="1"/>
    <row r="24" spans="1:3" ht="12.75">
      <c r="A24" s="197" t="s">
        <v>62</v>
      </c>
      <c r="B24" s="198"/>
      <c r="C24" s="198"/>
    </row>
    <row r="25" spans="1:3" ht="27" customHeight="1">
      <c r="A25" s="197" t="s">
        <v>65</v>
      </c>
      <c r="B25" s="198"/>
      <c r="C25" s="198"/>
    </row>
    <row r="26" ht="12.75" customHeight="1"/>
    <row r="28" ht="12.75" customHeight="1"/>
  </sheetData>
  <sheetProtection/>
  <mergeCells count="7">
    <mergeCell ref="A24:C24"/>
    <mergeCell ref="A25:C25"/>
    <mergeCell ref="A2:C2"/>
    <mergeCell ref="A4:C4"/>
    <mergeCell ref="A13:B13"/>
    <mergeCell ref="A21:B21"/>
    <mergeCell ref="A16:C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0.8515625" style="90" customWidth="1"/>
    <col min="2" max="2" width="29.7109375" style="91" customWidth="1"/>
    <col min="3" max="3" width="17.8515625" style="91" customWidth="1"/>
    <col min="4" max="4" width="15.421875" style="90" customWidth="1"/>
    <col min="5" max="11" width="9.140625" style="90" customWidth="1"/>
  </cols>
  <sheetData>
    <row r="2" spans="1:8" ht="12.75">
      <c r="A2" s="199" t="s">
        <v>102</v>
      </c>
      <c r="B2" s="200"/>
      <c r="C2" s="200"/>
      <c r="D2" s="200"/>
      <c r="E2" s="31"/>
      <c r="F2" s="31"/>
      <c r="G2" s="31"/>
      <c r="H2" s="31"/>
    </row>
    <row r="4" spans="1:4" ht="12.75">
      <c r="A4" s="201"/>
      <c r="B4" s="202"/>
      <c r="C4" s="202"/>
      <c r="D4" s="203"/>
    </row>
    <row r="5" spans="1:4" ht="13.5" thickBot="1">
      <c r="A5" s="27"/>
      <c r="B5" s="32"/>
      <c r="C5" s="32"/>
      <c r="D5" s="172" t="s">
        <v>49</v>
      </c>
    </row>
    <row r="6" spans="1:4" ht="13.5" thickBot="1">
      <c r="A6" s="33" t="s">
        <v>54</v>
      </c>
      <c r="B6" s="34" t="s">
        <v>55</v>
      </c>
      <c r="C6" s="92"/>
      <c r="D6" s="35" t="s">
        <v>56</v>
      </c>
    </row>
    <row r="7" spans="1:5" ht="12.75">
      <c r="A7" s="164">
        <v>810000</v>
      </c>
      <c r="B7" s="165" t="s">
        <v>107</v>
      </c>
      <c r="C7" s="166" t="s">
        <v>104</v>
      </c>
      <c r="D7" s="167">
        <v>60000</v>
      </c>
      <c r="E7" s="93"/>
    </row>
    <row r="8" spans="1:5" ht="13.5" thickBot="1">
      <c r="A8" s="168">
        <v>818260</v>
      </c>
      <c r="B8" s="169" t="s">
        <v>105</v>
      </c>
      <c r="C8" s="170" t="s">
        <v>104</v>
      </c>
      <c r="D8" s="171">
        <v>910</v>
      </c>
      <c r="E8" s="93"/>
    </row>
    <row r="9" spans="1:5" ht="13.5" thickBot="1">
      <c r="A9" s="204" t="s">
        <v>57</v>
      </c>
      <c r="B9" s="205"/>
      <c r="C9" s="89"/>
      <c r="D9" s="50">
        <f>SUM(D7:D8)</f>
        <v>60910</v>
      </c>
      <c r="E9" s="94"/>
    </row>
    <row r="10" spans="1:4" ht="12.75">
      <c r="A10" s="95"/>
      <c r="B10" s="95"/>
      <c r="C10" s="95"/>
      <c r="D10" s="96"/>
    </row>
    <row r="11" spans="1:9" ht="12.75">
      <c r="A11" s="95"/>
      <c r="B11" s="95"/>
      <c r="C11" s="95"/>
      <c r="D11" s="96"/>
      <c r="I11" s="94"/>
    </row>
    <row r="13" ht="12.75">
      <c r="A13" s="208" t="s">
        <v>109</v>
      </c>
    </row>
    <row r="14" ht="12.75">
      <c r="A14" s="208" t="s">
        <v>111</v>
      </c>
    </row>
  </sheetData>
  <sheetProtection/>
  <mergeCells count="3">
    <mergeCell ref="A2:D2"/>
    <mergeCell ref="A4:D4"/>
    <mergeCell ref="A9:B9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Městská část Praha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Kulhánková</dc:creator>
  <cp:keywords/>
  <dc:description/>
  <cp:lastModifiedBy>Uživatel systému Windows</cp:lastModifiedBy>
  <cp:lastPrinted>2019-02-13T09:42:01Z</cp:lastPrinted>
  <dcterms:created xsi:type="dcterms:W3CDTF">2012-09-24T06:13:23Z</dcterms:created>
  <dcterms:modified xsi:type="dcterms:W3CDTF">2019-02-13T09:42:50Z</dcterms:modified>
  <cp:category/>
  <cp:version/>
  <cp:contentType/>
  <cp:contentStatus/>
</cp:coreProperties>
</file>